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defaultThemeVersion="166925"/>
  <mc:AlternateContent xmlns:mc="http://schemas.openxmlformats.org/markup-compatibility/2006">
    <mc:Choice Requires="x15">
      <x15ac:absPath xmlns:x15ac="http://schemas.microsoft.com/office/spreadsheetml/2010/11/ac" url="/Users/smortazavi/Dropbox (Dropbox)/IR/Earnings/2022/Q4 2022/DBX Financial Model/"/>
    </mc:Choice>
  </mc:AlternateContent>
  <xr:revisionPtr revIDLastSave="0" documentId="8_{B5D3036D-44C8-BC4A-BAA7-77BDADE8B770}" xr6:coauthVersionLast="47" xr6:coauthVersionMax="47" xr10:uidLastSave="{00000000-0000-0000-0000-000000000000}"/>
  <bookViews>
    <workbookView xWindow="0" yWindow="500" windowWidth="28800" windowHeight="15800" tabRatio="500" activeTab="1"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4" l="1"/>
  <c r="AB22" i="4" s="1"/>
  <c r="AB31" i="4" s="1"/>
  <c r="AB66" i="4" s="1"/>
  <c r="S22" i="4"/>
  <c r="R22" i="4"/>
  <c r="AB74" i="4"/>
  <c r="AA74" i="4"/>
  <c r="AB73" i="4"/>
  <c r="AA73" i="4"/>
  <c r="Z73" i="4"/>
  <c r="AB72" i="4"/>
  <c r="AA72" i="4"/>
  <c r="Z72" i="4"/>
  <c r="AB6" i="4"/>
  <c r="AB8" i="4"/>
  <c r="AB9" i="4"/>
  <c r="AB10" i="4"/>
  <c r="AB11" i="4"/>
  <c r="AB12" i="4"/>
  <c r="AB13" i="4"/>
  <c r="AB14" i="4"/>
  <c r="AB15" i="4"/>
  <c r="AB16" i="4"/>
  <c r="AB17" i="4"/>
  <c r="AB18" i="4"/>
  <c r="AB20" i="4"/>
  <c r="AB21" i="4"/>
  <c r="AB23" i="4"/>
  <c r="AB24" i="4"/>
  <c r="AB25" i="4"/>
  <c r="AB26" i="4"/>
  <c r="AB27" i="4"/>
  <c r="AB28" i="4"/>
  <c r="AB29" i="4"/>
  <c r="AB30" i="4"/>
  <c r="R68" i="4"/>
  <c r="S68" i="4"/>
  <c r="T68" i="4"/>
  <c r="U68" i="4"/>
  <c r="AB68" i="4"/>
  <c r="AB6" i="2"/>
  <c r="AA6" i="4"/>
  <c r="AA8" i="4"/>
  <c r="AA9" i="4"/>
  <c r="AA10" i="4"/>
  <c r="AA11" i="4"/>
  <c r="AA12" i="4"/>
  <c r="AA13" i="4"/>
  <c r="AA14" i="4"/>
  <c r="AA15" i="4"/>
  <c r="AA18" i="4"/>
  <c r="AA20" i="4"/>
  <c r="AA21" i="4"/>
  <c r="AA22" i="4"/>
  <c r="AA23" i="4"/>
  <c r="AA24" i="4"/>
  <c r="AA25" i="4"/>
  <c r="AA26" i="4"/>
  <c r="AA27" i="4"/>
  <c r="AA29" i="4"/>
  <c r="AA30" i="4"/>
  <c r="AA31" i="4"/>
  <c r="AA66" i="4"/>
  <c r="N68" i="4"/>
  <c r="O68" i="4"/>
  <c r="P68" i="4"/>
  <c r="Q68" i="4"/>
  <c r="AA68" i="4"/>
  <c r="AA69" i="4"/>
  <c r="AA6" i="2"/>
  <c r="AA70" i="4"/>
  <c r="U31" i="4"/>
  <c r="U66" i="4" s="1"/>
  <c r="T31" i="4"/>
  <c r="T58" i="4" s="1"/>
  <c r="S31" i="4"/>
  <c r="S66" i="4" s="1"/>
  <c r="R31" i="4"/>
  <c r="R58" i="4" s="1"/>
  <c r="R60" i="4" s="1"/>
  <c r="S59" i="4" s="1"/>
  <c r="Q31" i="4"/>
  <c r="Q66" i="4"/>
  <c r="Q69" i="4"/>
  <c r="Q70" i="4"/>
  <c r="P31" i="4"/>
  <c r="P66" i="4"/>
  <c r="P69" i="4"/>
  <c r="P70" i="4"/>
  <c r="O31" i="4"/>
  <c r="O66" i="4"/>
  <c r="O69" i="4"/>
  <c r="O70" i="4"/>
  <c r="N31" i="4"/>
  <c r="N66" i="4"/>
  <c r="N69" i="4"/>
  <c r="N70" i="4"/>
  <c r="M31" i="4"/>
  <c r="M66" i="4"/>
  <c r="M68" i="4"/>
  <c r="M69" i="4"/>
  <c r="M70" i="4"/>
  <c r="L31" i="4"/>
  <c r="L66" i="4"/>
  <c r="L68" i="4"/>
  <c r="L69" i="4"/>
  <c r="L70" i="4"/>
  <c r="K31" i="4"/>
  <c r="K66" i="4"/>
  <c r="K68" i="4"/>
  <c r="K69" i="4"/>
  <c r="K70" i="4"/>
  <c r="J31" i="4"/>
  <c r="J66" i="4"/>
  <c r="J68" i="4"/>
  <c r="J69" i="4"/>
  <c r="J70" i="4"/>
  <c r="I31" i="4"/>
  <c r="I66" i="4"/>
  <c r="I68" i="4"/>
  <c r="I69" i="4"/>
  <c r="I70" i="4"/>
  <c r="H31" i="4"/>
  <c r="H66" i="4"/>
  <c r="H69" i="4"/>
  <c r="H70" i="4"/>
  <c r="G31" i="4"/>
  <c r="G66" i="4"/>
  <c r="G69" i="4"/>
  <c r="G70" i="4"/>
  <c r="F31" i="4"/>
  <c r="F66" i="4"/>
  <c r="F69" i="4"/>
  <c r="F70" i="4"/>
  <c r="Z6" i="4"/>
  <c r="Z8" i="4"/>
  <c r="Z9" i="4"/>
  <c r="Z10" i="4"/>
  <c r="Z12" i="4"/>
  <c r="Z13" i="4"/>
  <c r="Z14" i="4"/>
  <c r="Z15" i="4"/>
  <c r="Z18" i="4"/>
  <c r="Z20" i="4"/>
  <c r="Z21" i="4"/>
  <c r="Z22" i="4"/>
  <c r="Z23" i="4"/>
  <c r="Z24" i="4"/>
  <c r="Z25" i="4"/>
  <c r="Z26" i="4"/>
  <c r="Z27" i="4"/>
  <c r="Z29" i="4"/>
  <c r="Z31" i="4"/>
  <c r="Z58" i="4" s="1"/>
  <c r="Z60" i="4" s="1"/>
  <c r="AA59" i="4" s="1"/>
  <c r="Z68" i="4"/>
  <c r="AA67" i="4"/>
  <c r="Q67" i="4"/>
  <c r="P67" i="4"/>
  <c r="O67" i="4"/>
  <c r="N67" i="4"/>
  <c r="L67" i="4"/>
  <c r="K67" i="4"/>
  <c r="J67" i="4"/>
  <c r="I67" i="4"/>
  <c r="H67" i="4"/>
  <c r="G67" i="4"/>
  <c r="F67" i="4"/>
  <c r="AB63" i="4"/>
  <c r="AA63" i="4"/>
  <c r="AB57" i="4"/>
  <c r="AB43" i="4"/>
  <c r="AB47" i="4"/>
  <c r="AB49" i="4"/>
  <c r="AB50" i="4"/>
  <c r="AB51" i="4"/>
  <c r="AB52" i="4"/>
  <c r="AB53" i="4"/>
  <c r="AB54" i="4"/>
  <c r="AB55" i="4"/>
  <c r="AB56" i="4"/>
  <c r="AB33" i="4"/>
  <c r="AB34" i="4"/>
  <c r="AB35" i="4"/>
  <c r="AB36" i="4"/>
  <c r="AB37" i="4"/>
  <c r="AB38" i="4"/>
  <c r="AB39" i="4"/>
  <c r="R40" i="4"/>
  <c r="S40" i="4"/>
  <c r="T40" i="4"/>
  <c r="U40" i="4"/>
  <c r="AB40" i="4"/>
  <c r="AB41" i="4"/>
  <c r="AB59" i="4"/>
  <c r="Z57" i="4"/>
  <c r="Z43" i="4"/>
  <c r="Z47" i="4"/>
  <c r="Z49" i="4"/>
  <c r="Z50" i="4"/>
  <c r="Z51" i="4"/>
  <c r="Z52" i="4"/>
  <c r="Z53" i="4"/>
  <c r="Z54" i="4"/>
  <c r="Z55" i="4"/>
  <c r="Z56" i="4"/>
  <c r="Z33" i="4"/>
  <c r="Z34" i="4"/>
  <c r="Z35" i="4"/>
  <c r="Z36" i="4"/>
  <c r="Z37" i="4"/>
  <c r="Z38" i="4"/>
  <c r="Z40" i="4"/>
  <c r="Z41" i="4"/>
  <c r="Z59" i="4"/>
  <c r="U41" i="4"/>
  <c r="U56" i="4"/>
  <c r="T41" i="4"/>
  <c r="T56" i="4"/>
  <c r="S41" i="4"/>
  <c r="S56" i="4"/>
  <c r="R41" i="4"/>
  <c r="R56" i="4"/>
  <c r="Q41" i="4"/>
  <c r="Q56" i="4"/>
  <c r="Q58" i="4"/>
  <c r="P41" i="4"/>
  <c r="P56" i="4"/>
  <c r="P58" i="4"/>
  <c r="O41" i="4"/>
  <c r="O56" i="4"/>
  <c r="O58" i="4"/>
  <c r="N41" i="4"/>
  <c r="N56" i="4"/>
  <c r="N58" i="4"/>
  <c r="N60" i="4"/>
  <c r="O59" i="4"/>
  <c r="O60" i="4"/>
  <c r="P59" i="4"/>
  <c r="P60" i="4"/>
  <c r="Q59" i="4"/>
  <c r="Q60" i="4"/>
  <c r="R59" i="4"/>
  <c r="M41" i="4"/>
  <c r="M56" i="4"/>
  <c r="M58" i="4"/>
  <c r="L41" i="4"/>
  <c r="L56" i="4"/>
  <c r="L58" i="4"/>
  <c r="K41" i="4"/>
  <c r="K56" i="4"/>
  <c r="K58" i="4"/>
  <c r="J41" i="4"/>
  <c r="J56" i="4"/>
  <c r="J58" i="4"/>
  <c r="H41" i="4"/>
  <c r="H56" i="4"/>
  <c r="H58" i="4"/>
  <c r="G41" i="4"/>
  <c r="G56" i="4"/>
  <c r="G58" i="4"/>
  <c r="F59" i="4"/>
  <c r="F60" i="4"/>
  <c r="G59" i="4"/>
  <c r="G60" i="4"/>
  <c r="H59" i="4"/>
  <c r="H60" i="4"/>
  <c r="I59" i="4"/>
  <c r="I60" i="4"/>
  <c r="J59" i="4"/>
  <c r="J60" i="4"/>
  <c r="K59" i="4"/>
  <c r="K60" i="4"/>
  <c r="L59" i="4"/>
  <c r="L60" i="4"/>
  <c r="M59" i="4"/>
  <c r="M60" i="4"/>
  <c r="AA57" i="4"/>
  <c r="AA43" i="4"/>
  <c r="AA44" i="4"/>
  <c r="AA45" i="4"/>
  <c r="AA46" i="4"/>
  <c r="AA47" i="4"/>
  <c r="AA48" i="4"/>
  <c r="AA49" i="4"/>
  <c r="AA50" i="4"/>
  <c r="AA51" i="4"/>
  <c r="AA52" i="4"/>
  <c r="AA53" i="4"/>
  <c r="AA54" i="4"/>
  <c r="AA55" i="4"/>
  <c r="AA56" i="4"/>
  <c r="AA33" i="4"/>
  <c r="AA34" i="4"/>
  <c r="AA35" i="4"/>
  <c r="AA36" i="4"/>
  <c r="AA37" i="4"/>
  <c r="AA38" i="4"/>
  <c r="AA40" i="4"/>
  <c r="AA41" i="4"/>
  <c r="AA58" i="4"/>
  <c r="I56" i="4"/>
  <c r="F56" i="4"/>
  <c r="I41" i="4"/>
  <c r="F41" i="4"/>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B39" i="3"/>
  <c r="B29" i="3"/>
  <c r="B34" i="3"/>
  <c r="B40" i="3"/>
  <c r="E13" i="3"/>
  <c r="E20" i="3"/>
  <c r="D13" i="3"/>
  <c r="D20" i="3"/>
  <c r="C13" i="3"/>
  <c r="C20" i="3"/>
  <c r="B13" i="3"/>
  <c r="B20" i="3"/>
  <c r="AB93" i="2"/>
  <c r="AB151" i="2"/>
  <c r="AA93" i="2"/>
  <c r="AA151" i="2"/>
  <c r="Z93" i="2"/>
  <c r="Z151" i="2"/>
  <c r="Y93" i="2"/>
  <c r="Y151" i="2"/>
  <c r="X151" i="2"/>
  <c r="W151" i="2"/>
  <c r="U151" i="2"/>
  <c r="T151" i="2"/>
  <c r="S151" i="2"/>
  <c r="R151" i="2"/>
  <c r="Q151" i="2"/>
  <c r="P151" i="2"/>
  <c r="O151" i="2"/>
  <c r="N151" i="2"/>
  <c r="M151" i="2"/>
  <c r="L151" i="2"/>
  <c r="K151" i="2"/>
  <c r="J151" i="2"/>
  <c r="I151" i="2"/>
  <c r="H151" i="2"/>
  <c r="G151" i="2"/>
  <c r="F151" i="2"/>
  <c r="E151" i="2"/>
  <c r="D151" i="2"/>
  <c r="C151" i="2"/>
  <c r="B151" i="2"/>
  <c r="AB92" i="2"/>
  <c r="AB149" i="2"/>
  <c r="AA92" i="2"/>
  <c r="AA149" i="2"/>
  <c r="Z92" i="2"/>
  <c r="Z149" i="2"/>
  <c r="Y92" i="2"/>
  <c r="Y149" i="2"/>
  <c r="U149" i="2"/>
  <c r="T149" i="2"/>
  <c r="S149" i="2"/>
  <c r="R149" i="2"/>
  <c r="Q149" i="2"/>
  <c r="P149" i="2"/>
  <c r="O149" i="2"/>
  <c r="N149" i="2"/>
  <c r="M149" i="2"/>
  <c r="L149" i="2"/>
  <c r="K149" i="2"/>
  <c r="J149" i="2"/>
  <c r="I149" i="2"/>
  <c r="H149" i="2"/>
  <c r="G149" i="2"/>
  <c r="F149" i="2"/>
  <c r="AB88" i="2"/>
  <c r="AB147" i="2"/>
  <c r="AA88" i="2"/>
  <c r="AA147" i="2"/>
  <c r="U147" i="2"/>
  <c r="T147" i="2"/>
  <c r="S147" i="2"/>
  <c r="R147" i="2"/>
  <c r="Q147" i="2"/>
  <c r="P147" i="2"/>
  <c r="O147" i="2"/>
  <c r="N147" i="2"/>
  <c r="M147" i="2"/>
  <c r="AB87" i="2"/>
  <c r="AB145" i="2"/>
  <c r="AA87" i="2"/>
  <c r="AA145" i="2"/>
  <c r="Z87" i="2"/>
  <c r="Z145" i="2"/>
  <c r="Y87" i="2"/>
  <c r="Y145" i="2"/>
  <c r="U145" i="2"/>
  <c r="T145" i="2"/>
  <c r="S145" i="2"/>
  <c r="R145" i="2"/>
  <c r="Q145" i="2"/>
  <c r="P145" i="2"/>
  <c r="O145" i="2"/>
  <c r="N145" i="2"/>
  <c r="M145" i="2"/>
  <c r="L145" i="2"/>
  <c r="K145" i="2"/>
  <c r="J145" i="2"/>
  <c r="I145" i="2"/>
  <c r="H145" i="2"/>
  <c r="G145" i="2"/>
  <c r="AB63" i="2"/>
  <c r="AB143" i="2"/>
  <c r="AA63" i="2"/>
  <c r="AA143" i="2"/>
  <c r="Z63" i="2"/>
  <c r="Z143" i="2"/>
  <c r="Y143" i="2"/>
  <c r="U143" i="2"/>
  <c r="T143" i="2"/>
  <c r="S143" i="2"/>
  <c r="R143" i="2"/>
  <c r="Q143" i="2"/>
  <c r="P143" i="2"/>
  <c r="O143" i="2"/>
  <c r="N143" i="2"/>
  <c r="M143" i="2"/>
  <c r="AB59" i="2"/>
  <c r="AB141" i="2"/>
  <c r="AA59" i="2"/>
  <c r="AA141" i="2"/>
  <c r="U141" i="2"/>
  <c r="T141" i="2"/>
  <c r="S141" i="2"/>
  <c r="R141" i="2"/>
  <c r="Q141" i="2"/>
  <c r="P141" i="2"/>
  <c r="O141" i="2"/>
  <c r="N141" i="2"/>
  <c r="AB51" i="2"/>
  <c r="AB140" i="2"/>
  <c r="AA51" i="2"/>
  <c r="AA140" i="2"/>
  <c r="U140" i="2"/>
  <c r="T140" i="2"/>
  <c r="S140" i="2"/>
  <c r="R140" i="2"/>
  <c r="Q140" i="2"/>
  <c r="P140" i="2"/>
  <c r="O140" i="2"/>
  <c r="N140" i="2"/>
  <c r="AB43" i="2"/>
  <c r="AB139" i="2"/>
  <c r="AA43" i="2"/>
  <c r="AA139" i="2"/>
  <c r="U139" i="2"/>
  <c r="T139" i="2"/>
  <c r="S139" i="2"/>
  <c r="R139" i="2"/>
  <c r="Q139" i="2"/>
  <c r="P139" i="2"/>
  <c r="O139" i="2"/>
  <c r="N139" i="2"/>
  <c r="AB29" i="2"/>
  <c r="AB138" i="2"/>
  <c r="AA29" i="2"/>
  <c r="AA138" i="2"/>
  <c r="U138" i="2"/>
  <c r="T138" i="2"/>
  <c r="S138" i="2"/>
  <c r="R138" i="2"/>
  <c r="Q138" i="2"/>
  <c r="P138" i="2"/>
  <c r="O138" i="2"/>
  <c r="N138" i="2"/>
  <c r="AB49" i="2"/>
  <c r="AB136" i="2"/>
  <c r="AA49" i="2"/>
  <c r="AA136" i="2"/>
  <c r="Z49" i="2"/>
  <c r="Z136" i="2"/>
  <c r="Y49" i="2"/>
  <c r="Y136" i="2"/>
  <c r="U136" i="2"/>
  <c r="T136" i="2"/>
  <c r="S136" i="2"/>
  <c r="R136" i="2"/>
  <c r="Q136" i="2"/>
  <c r="P136" i="2"/>
  <c r="O136" i="2"/>
  <c r="N136" i="2"/>
  <c r="M136" i="2"/>
  <c r="L136" i="2"/>
  <c r="K136" i="2"/>
  <c r="J136" i="2"/>
  <c r="I136" i="2"/>
  <c r="H136" i="2"/>
  <c r="G136" i="2"/>
  <c r="F136" i="2"/>
  <c r="AB28" i="2"/>
  <c r="AB135" i="2"/>
  <c r="AA28" i="2"/>
  <c r="AA135" i="2"/>
  <c r="Z28" i="2"/>
  <c r="Z135" i="2"/>
  <c r="Y28" i="2"/>
  <c r="Y135" i="2"/>
  <c r="U135" i="2"/>
  <c r="T135" i="2"/>
  <c r="S135" i="2"/>
  <c r="R135" i="2"/>
  <c r="Q135" i="2"/>
  <c r="P135" i="2"/>
  <c r="O135" i="2"/>
  <c r="N135" i="2"/>
  <c r="M135" i="2"/>
  <c r="L135" i="2"/>
  <c r="K135" i="2"/>
  <c r="J135" i="2"/>
  <c r="I135" i="2"/>
  <c r="H135" i="2"/>
  <c r="G135" i="2"/>
  <c r="F135" i="2"/>
  <c r="AB58" i="2"/>
  <c r="AB133" i="2"/>
  <c r="AA58" i="2"/>
  <c r="AA133" i="2"/>
  <c r="Z58" i="2"/>
  <c r="Z133" i="2"/>
  <c r="Y58" i="2"/>
  <c r="Y133" i="2"/>
  <c r="U133" i="2"/>
  <c r="T133" i="2"/>
  <c r="S133" i="2"/>
  <c r="R133" i="2"/>
  <c r="Q133" i="2"/>
  <c r="P133" i="2"/>
  <c r="O133" i="2"/>
  <c r="N133" i="2"/>
  <c r="M133" i="2"/>
  <c r="L133" i="2"/>
  <c r="K133" i="2"/>
  <c r="J133" i="2"/>
  <c r="I133" i="2"/>
  <c r="H133" i="2"/>
  <c r="G133" i="2"/>
  <c r="F133" i="2"/>
  <c r="AB50" i="2"/>
  <c r="AB132" i="2"/>
  <c r="AA50" i="2"/>
  <c r="AA132" i="2"/>
  <c r="U132" i="2"/>
  <c r="T132" i="2"/>
  <c r="S132" i="2"/>
  <c r="R132" i="2"/>
  <c r="Q132" i="2"/>
  <c r="P132" i="2"/>
  <c r="O132" i="2"/>
  <c r="N132" i="2"/>
  <c r="M132" i="2"/>
  <c r="L132" i="2"/>
  <c r="K132" i="2"/>
  <c r="J132" i="2"/>
  <c r="I132" i="2"/>
  <c r="H132" i="2"/>
  <c r="G132" i="2"/>
  <c r="F132" i="2"/>
  <c r="E132" i="2"/>
  <c r="D132" i="2"/>
  <c r="C132" i="2"/>
  <c r="B132" i="2"/>
  <c r="AB42" i="2"/>
  <c r="AB131" i="2"/>
  <c r="AA42" i="2"/>
  <c r="AA131" i="2"/>
  <c r="Z42" i="2"/>
  <c r="Z131" i="2"/>
  <c r="Y42" i="2"/>
  <c r="Y131" i="2"/>
  <c r="U131" i="2"/>
  <c r="T131" i="2"/>
  <c r="S131" i="2"/>
  <c r="R131" i="2"/>
  <c r="Q131" i="2"/>
  <c r="P131" i="2"/>
  <c r="O131" i="2"/>
  <c r="N131" i="2"/>
  <c r="M131" i="2"/>
  <c r="L131" i="2"/>
  <c r="K131" i="2"/>
  <c r="J131" i="2"/>
  <c r="I131" i="2"/>
  <c r="H131" i="2"/>
  <c r="G131" i="2"/>
  <c r="F131" i="2"/>
  <c r="AB55" i="2"/>
  <c r="AB122" i="2"/>
  <c r="AA55" i="2"/>
  <c r="AA122" i="2"/>
  <c r="Z55" i="2"/>
  <c r="Z122" i="2"/>
  <c r="G55" i="2"/>
  <c r="Y55" i="2"/>
  <c r="Y122" i="2"/>
  <c r="U122" i="2"/>
  <c r="T122" i="2"/>
  <c r="S122" i="2"/>
  <c r="R122" i="2"/>
  <c r="Q122" i="2"/>
  <c r="P122" i="2"/>
  <c r="O122" i="2"/>
  <c r="N122" i="2"/>
  <c r="M122" i="2"/>
  <c r="L122" i="2"/>
  <c r="K122" i="2"/>
  <c r="J122" i="2"/>
  <c r="I122" i="2"/>
  <c r="H122" i="2"/>
  <c r="G122" i="2"/>
  <c r="F122" i="2"/>
  <c r="AB47" i="2"/>
  <c r="AB121" i="2"/>
  <c r="AA47" i="2"/>
  <c r="AA121" i="2"/>
  <c r="Z47" i="2"/>
  <c r="Z121" i="2"/>
  <c r="G47" i="2"/>
  <c r="Y47" i="2"/>
  <c r="Y121" i="2"/>
  <c r="U121" i="2"/>
  <c r="T121" i="2"/>
  <c r="S121" i="2"/>
  <c r="R121" i="2"/>
  <c r="Q121" i="2"/>
  <c r="P121" i="2"/>
  <c r="O121" i="2"/>
  <c r="N121" i="2"/>
  <c r="M121" i="2"/>
  <c r="L121" i="2"/>
  <c r="K121" i="2"/>
  <c r="J121" i="2"/>
  <c r="I121" i="2"/>
  <c r="H121" i="2"/>
  <c r="G121" i="2"/>
  <c r="F121" i="2"/>
  <c r="AB40" i="2"/>
  <c r="AB120" i="2"/>
  <c r="AA40" i="2"/>
  <c r="AA120" i="2"/>
  <c r="Z40" i="2"/>
  <c r="Z120" i="2"/>
  <c r="Y40" i="2"/>
  <c r="Y120" i="2"/>
  <c r="U120" i="2"/>
  <c r="T120" i="2"/>
  <c r="S120" i="2"/>
  <c r="R120" i="2"/>
  <c r="Q120" i="2"/>
  <c r="P120" i="2"/>
  <c r="O120" i="2"/>
  <c r="N120" i="2"/>
  <c r="M120" i="2"/>
  <c r="L120" i="2"/>
  <c r="K120" i="2"/>
  <c r="J120" i="2"/>
  <c r="I120" i="2"/>
  <c r="H120" i="2"/>
  <c r="G120" i="2"/>
  <c r="F120" i="2"/>
  <c r="AB26" i="2"/>
  <c r="AB119" i="2"/>
  <c r="AA26" i="2"/>
  <c r="AA119" i="2"/>
  <c r="Z26" i="2"/>
  <c r="Z119" i="2"/>
  <c r="Y26" i="2"/>
  <c r="Y119" i="2"/>
  <c r="U119" i="2"/>
  <c r="T119" i="2"/>
  <c r="S119" i="2"/>
  <c r="R119" i="2"/>
  <c r="Q119" i="2"/>
  <c r="P119" i="2"/>
  <c r="O119" i="2"/>
  <c r="N119" i="2"/>
  <c r="M119" i="2"/>
  <c r="L119" i="2"/>
  <c r="K119" i="2"/>
  <c r="J119" i="2"/>
  <c r="I119" i="2"/>
  <c r="H119" i="2"/>
  <c r="G119" i="2"/>
  <c r="F119" i="2"/>
  <c r="AB101" i="2"/>
  <c r="R25" i="2"/>
  <c r="S25" i="2"/>
  <c r="T25" i="2"/>
  <c r="U25" i="2"/>
  <c r="AB25" i="2"/>
  <c r="AB27" i="2"/>
  <c r="AB30" i="2"/>
  <c r="AB102" i="2"/>
  <c r="AB103" i="2"/>
  <c r="R39" i="2"/>
  <c r="S39" i="2"/>
  <c r="T39" i="2"/>
  <c r="U39" i="2"/>
  <c r="AB39" i="2"/>
  <c r="AB41" i="2"/>
  <c r="AB44" i="2"/>
  <c r="AB105" i="2"/>
  <c r="R46" i="2"/>
  <c r="S46" i="2"/>
  <c r="T46" i="2"/>
  <c r="U46" i="2"/>
  <c r="AB46" i="2"/>
  <c r="AB48" i="2"/>
  <c r="AB52" i="2"/>
  <c r="AB106" i="2"/>
  <c r="R54" i="2"/>
  <c r="S54" i="2"/>
  <c r="T54" i="2"/>
  <c r="U54" i="2"/>
  <c r="AB54" i="2"/>
  <c r="AB56" i="2"/>
  <c r="AB57" i="2"/>
  <c r="AB60" i="2"/>
  <c r="AB107" i="2"/>
  <c r="R62" i="2"/>
  <c r="S62" i="2"/>
  <c r="T62" i="2"/>
  <c r="U62" i="2"/>
  <c r="AB62" i="2"/>
  <c r="AB64" i="2"/>
  <c r="AB108" i="2"/>
  <c r="AB109" i="2"/>
  <c r="AB110" i="2"/>
  <c r="R111" i="2"/>
  <c r="S111" i="2"/>
  <c r="T111" i="2"/>
  <c r="U111" i="2"/>
  <c r="AB111" i="2"/>
  <c r="R86" i="2"/>
  <c r="R89" i="2"/>
  <c r="R112" i="2"/>
  <c r="S86" i="2"/>
  <c r="S89" i="2"/>
  <c r="S112" i="2"/>
  <c r="T86" i="2"/>
  <c r="T89" i="2"/>
  <c r="T112" i="2"/>
  <c r="U86" i="2"/>
  <c r="U89" i="2"/>
  <c r="U112" i="2"/>
  <c r="AB112" i="2"/>
  <c r="AB113" i="2"/>
  <c r="R91" i="2"/>
  <c r="R94" i="2"/>
  <c r="R114" i="2"/>
  <c r="S91" i="2"/>
  <c r="S94" i="2"/>
  <c r="S114" i="2"/>
  <c r="T91" i="2"/>
  <c r="T94" i="2"/>
  <c r="T114" i="2"/>
  <c r="U91" i="2"/>
  <c r="U94" i="2"/>
  <c r="U114" i="2"/>
  <c r="AB114" i="2"/>
  <c r="AB115" i="2"/>
  <c r="AA101" i="2"/>
  <c r="N25" i="2"/>
  <c r="O25" i="2"/>
  <c r="P25" i="2"/>
  <c r="Q25" i="2"/>
  <c r="AA25" i="2"/>
  <c r="AA27" i="2"/>
  <c r="AA30" i="2"/>
  <c r="AA102" i="2"/>
  <c r="AA103" i="2"/>
  <c r="N39" i="2"/>
  <c r="O39" i="2"/>
  <c r="P39" i="2"/>
  <c r="Q39" i="2"/>
  <c r="AA39" i="2"/>
  <c r="AA41" i="2"/>
  <c r="AA44" i="2"/>
  <c r="AA105" i="2"/>
  <c r="N46" i="2"/>
  <c r="O46" i="2"/>
  <c r="P46" i="2"/>
  <c r="Q46" i="2"/>
  <c r="AA46" i="2"/>
  <c r="AA48" i="2"/>
  <c r="AA52" i="2"/>
  <c r="AA106" i="2"/>
  <c r="N54" i="2"/>
  <c r="O54" i="2"/>
  <c r="P54" i="2"/>
  <c r="Q54" i="2"/>
  <c r="AA54" i="2"/>
  <c r="AA56" i="2"/>
  <c r="AA57" i="2"/>
  <c r="AA60" i="2"/>
  <c r="AA107" i="2"/>
  <c r="O62" i="2"/>
  <c r="P62" i="2"/>
  <c r="Q62" i="2"/>
  <c r="AA62" i="2"/>
  <c r="AA64" i="2"/>
  <c r="AA108" i="2"/>
  <c r="AA109" i="2"/>
  <c r="AA110" i="2"/>
  <c r="O111" i="2"/>
  <c r="P111" i="2"/>
  <c r="Q111" i="2"/>
  <c r="AA111" i="2"/>
  <c r="O86" i="2"/>
  <c r="O89" i="2"/>
  <c r="O112" i="2"/>
  <c r="P86" i="2"/>
  <c r="P89" i="2"/>
  <c r="P112" i="2"/>
  <c r="Q86" i="2"/>
  <c r="Q89" i="2"/>
  <c r="Q112" i="2"/>
  <c r="AA112" i="2"/>
  <c r="AA113" i="2"/>
  <c r="O91" i="2"/>
  <c r="O94" i="2"/>
  <c r="O114" i="2"/>
  <c r="P91" i="2"/>
  <c r="P94" i="2"/>
  <c r="P114" i="2"/>
  <c r="Q91" i="2"/>
  <c r="Q94" i="2"/>
  <c r="Q114" i="2"/>
  <c r="AA114" i="2"/>
  <c r="AA115" i="2"/>
  <c r="Z6" i="2"/>
  <c r="Z101" i="2"/>
  <c r="J25" i="2"/>
  <c r="K25" i="2"/>
  <c r="L25" i="2"/>
  <c r="Z25" i="2"/>
  <c r="Z27" i="2"/>
  <c r="Z30" i="2"/>
  <c r="Z102" i="2"/>
  <c r="Z103" i="2"/>
  <c r="J39" i="2"/>
  <c r="K39" i="2"/>
  <c r="L39" i="2"/>
  <c r="Z39" i="2"/>
  <c r="Z41" i="2"/>
  <c r="Z44" i="2"/>
  <c r="Z105" i="2"/>
  <c r="J46" i="2"/>
  <c r="K46" i="2"/>
  <c r="L46" i="2"/>
  <c r="Z46" i="2"/>
  <c r="Z48" i="2"/>
  <c r="Z52" i="2"/>
  <c r="Z106" i="2"/>
  <c r="J54" i="2"/>
  <c r="K54" i="2"/>
  <c r="L54" i="2"/>
  <c r="Z54" i="2"/>
  <c r="Z56" i="2"/>
  <c r="Z57" i="2"/>
  <c r="Z60" i="2"/>
  <c r="Z107" i="2"/>
  <c r="Z109" i="2"/>
  <c r="Z110" i="2"/>
  <c r="J111" i="2"/>
  <c r="K111" i="2"/>
  <c r="L111" i="2"/>
  <c r="Z111" i="2"/>
  <c r="J89" i="2"/>
  <c r="J112" i="2"/>
  <c r="K86" i="2"/>
  <c r="K89" i="2"/>
  <c r="K112" i="2"/>
  <c r="L86" i="2"/>
  <c r="L89" i="2"/>
  <c r="L112" i="2"/>
  <c r="Z112" i="2"/>
  <c r="Z113" i="2"/>
  <c r="J91" i="2"/>
  <c r="J94" i="2"/>
  <c r="J114" i="2"/>
  <c r="K91" i="2"/>
  <c r="K94" i="2"/>
  <c r="K114" i="2"/>
  <c r="L91" i="2"/>
  <c r="L94" i="2"/>
  <c r="L114" i="2"/>
  <c r="Z114" i="2"/>
  <c r="Z115" i="2"/>
  <c r="Y6" i="2"/>
  <c r="Y101" i="2"/>
  <c r="Y7" i="2"/>
  <c r="Y25" i="2"/>
  <c r="Y27" i="2"/>
  <c r="Y30" i="2"/>
  <c r="Y102" i="2"/>
  <c r="Y103" i="2"/>
  <c r="Y10" i="2"/>
  <c r="Y39" i="2"/>
  <c r="Y41" i="2"/>
  <c r="Y44" i="2"/>
  <c r="Y105" i="2"/>
  <c r="Y11" i="2"/>
  <c r="Y46" i="2"/>
  <c r="Y48" i="2"/>
  <c r="Y52" i="2"/>
  <c r="Y106" i="2"/>
  <c r="Y12" i="2"/>
  <c r="Y54" i="2"/>
  <c r="Y56" i="2"/>
  <c r="Y57" i="2"/>
  <c r="Y60" i="2"/>
  <c r="Y107" i="2"/>
  <c r="Y109" i="2"/>
  <c r="Y110" i="2"/>
  <c r="I111" i="2"/>
  <c r="Y111" i="2"/>
  <c r="Y112" i="2"/>
  <c r="Y113" i="2"/>
  <c r="I91" i="2"/>
  <c r="Y91" i="2"/>
  <c r="Y94" i="2"/>
  <c r="Y114" i="2"/>
  <c r="Y115" i="2"/>
  <c r="U101" i="2"/>
  <c r="U30" i="2"/>
  <c r="U102" i="2"/>
  <c r="U103" i="2"/>
  <c r="U44" i="2"/>
  <c r="U105" i="2"/>
  <c r="U52" i="2"/>
  <c r="U106" i="2"/>
  <c r="U60" i="2"/>
  <c r="U107" i="2"/>
  <c r="U64" i="2"/>
  <c r="U108" i="2"/>
  <c r="U109" i="2"/>
  <c r="U110" i="2"/>
  <c r="U113" i="2"/>
  <c r="U115" i="2"/>
  <c r="T101" i="2"/>
  <c r="T30" i="2"/>
  <c r="T102" i="2"/>
  <c r="T103" i="2"/>
  <c r="T44" i="2"/>
  <c r="T105" i="2"/>
  <c r="T52" i="2"/>
  <c r="T106" i="2"/>
  <c r="T60" i="2"/>
  <c r="T107" i="2"/>
  <c r="T64" i="2"/>
  <c r="T108" i="2"/>
  <c r="T109" i="2"/>
  <c r="T110" i="2"/>
  <c r="T113" i="2"/>
  <c r="T115" i="2"/>
  <c r="S101" i="2"/>
  <c r="S30" i="2"/>
  <c r="S102" i="2"/>
  <c r="S103" i="2"/>
  <c r="S44" i="2"/>
  <c r="S105" i="2"/>
  <c r="S52" i="2"/>
  <c r="S106" i="2"/>
  <c r="S60" i="2"/>
  <c r="S107" i="2"/>
  <c r="S64" i="2"/>
  <c r="S108" i="2"/>
  <c r="S109" i="2"/>
  <c r="S110" i="2"/>
  <c r="S113" i="2"/>
  <c r="S115" i="2"/>
  <c r="R101" i="2"/>
  <c r="R30" i="2"/>
  <c r="R102" i="2"/>
  <c r="R103" i="2"/>
  <c r="R44" i="2"/>
  <c r="R105" i="2"/>
  <c r="R52" i="2"/>
  <c r="R106" i="2"/>
  <c r="R60" i="2"/>
  <c r="R107" i="2"/>
  <c r="R64" i="2"/>
  <c r="R108" i="2"/>
  <c r="R109" i="2"/>
  <c r="R110" i="2"/>
  <c r="R113" i="2"/>
  <c r="R115" i="2"/>
  <c r="Q101" i="2"/>
  <c r="Q30" i="2"/>
  <c r="Q102" i="2"/>
  <c r="Q103" i="2"/>
  <c r="Q44" i="2"/>
  <c r="Q105" i="2"/>
  <c r="Q52" i="2"/>
  <c r="Q106" i="2"/>
  <c r="Q60" i="2"/>
  <c r="Q107" i="2"/>
  <c r="Q64" i="2"/>
  <c r="Q108" i="2"/>
  <c r="Q109" i="2"/>
  <c r="Q110" i="2"/>
  <c r="Q113" i="2"/>
  <c r="Q115" i="2"/>
  <c r="P101" i="2"/>
  <c r="P30" i="2"/>
  <c r="P102" i="2"/>
  <c r="P103" i="2"/>
  <c r="P44" i="2"/>
  <c r="P105" i="2"/>
  <c r="P52" i="2"/>
  <c r="P106" i="2"/>
  <c r="P60" i="2"/>
  <c r="P107" i="2"/>
  <c r="P64" i="2"/>
  <c r="P108" i="2"/>
  <c r="P109" i="2"/>
  <c r="P110" i="2"/>
  <c r="P113" i="2"/>
  <c r="P115" i="2"/>
  <c r="O101" i="2"/>
  <c r="O30" i="2"/>
  <c r="O102" i="2"/>
  <c r="O103" i="2"/>
  <c r="O44" i="2"/>
  <c r="O105" i="2"/>
  <c r="O52" i="2"/>
  <c r="O106" i="2"/>
  <c r="O60" i="2"/>
  <c r="O107" i="2"/>
  <c r="O64" i="2"/>
  <c r="O108" i="2"/>
  <c r="O109" i="2"/>
  <c r="O110" i="2"/>
  <c r="O113" i="2"/>
  <c r="O115" i="2"/>
  <c r="M113" i="2"/>
  <c r="M115" i="2"/>
  <c r="L101" i="2"/>
  <c r="L30" i="2"/>
  <c r="L102" i="2"/>
  <c r="L103" i="2"/>
  <c r="L44" i="2"/>
  <c r="L105" i="2"/>
  <c r="L52" i="2"/>
  <c r="L106" i="2"/>
  <c r="L60" i="2"/>
  <c r="L107" i="2"/>
  <c r="L64" i="2"/>
  <c r="L108" i="2"/>
  <c r="L109" i="2"/>
  <c r="L110" i="2"/>
  <c r="L113" i="2"/>
  <c r="L115" i="2"/>
  <c r="K101" i="2"/>
  <c r="K30" i="2"/>
  <c r="K102" i="2"/>
  <c r="K103" i="2"/>
  <c r="K44" i="2"/>
  <c r="K105" i="2"/>
  <c r="K52" i="2"/>
  <c r="K106" i="2"/>
  <c r="K60" i="2"/>
  <c r="K107" i="2"/>
  <c r="K64" i="2"/>
  <c r="K108" i="2"/>
  <c r="K109" i="2"/>
  <c r="K110" i="2"/>
  <c r="K113" i="2"/>
  <c r="K115" i="2"/>
  <c r="J101" i="2"/>
  <c r="J30" i="2"/>
  <c r="J102" i="2"/>
  <c r="J103" i="2"/>
  <c r="J44" i="2"/>
  <c r="J105" i="2"/>
  <c r="J52" i="2"/>
  <c r="J106" i="2"/>
  <c r="J60" i="2"/>
  <c r="J107" i="2"/>
  <c r="J64" i="2"/>
  <c r="J108" i="2"/>
  <c r="J109" i="2"/>
  <c r="J110" i="2"/>
  <c r="J113" i="2"/>
  <c r="J115" i="2"/>
  <c r="I101" i="2"/>
  <c r="I25" i="2"/>
  <c r="I30" i="2"/>
  <c r="I102" i="2"/>
  <c r="I103" i="2"/>
  <c r="I39" i="2"/>
  <c r="I44" i="2"/>
  <c r="I105" i="2"/>
  <c r="I46" i="2"/>
  <c r="I52" i="2"/>
  <c r="I106" i="2"/>
  <c r="I54" i="2"/>
  <c r="I60" i="2"/>
  <c r="I107" i="2"/>
  <c r="I64" i="2"/>
  <c r="I108" i="2"/>
  <c r="I109" i="2"/>
  <c r="I110" i="2"/>
  <c r="I113" i="2"/>
  <c r="I94" i="2"/>
  <c r="I114" i="2"/>
  <c r="I115" i="2"/>
  <c r="H101" i="2"/>
  <c r="H25" i="2"/>
  <c r="H30" i="2"/>
  <c r="H102" i="2"/>
  <c r="H103" i="2"/>
  <c r="H39" i="2"/>
  <c r="H44" i="2"/>
  <c r="H105" i="2"/>
  <c r="H46" i="2"/>
  <c r="H52" i="2"/>
  <c r="H106" i="2"/>
  <c r="H54" i="2"/>
  <c r="H60" i="2"/>
  <c r="H107" i="2"/>
  <c r="H64" i="2"/>
  <c r="H108" i="2"/>
  <c r="H109" i="2"/>
  <c r="H110" i="2"/>
  <c r="H113" i="2"/>
  <c r="H94" i="2"/>
  <c r="H114" i="2"/>
  <c r="H115" i="2"/>
  <c r="G101" i="2"/>
  <c r="G25" i="2"/>
  <c r="G30" i="2"/>
  <c r="G102" i="2"/>
  <c r="G103" i="2"/>
  <c r="G39" i="2"/>
  <c r="G44" i="2"/>
  <c r="G105" i="2"/>
  <c r="G46" i="2"/>
  <c r="G52" i="2"/>
  <c r="G106" i="2"/>
  <c r="G54" i="2"/>
  <c r="G60" i="2"/>
  <c r="G107" i="2"/>
  <c r="G64" i="2"/>
  <c r="G108" i="2"/>
  <c r="G109" i="2"/>
  <c r="G110" i="2"/>
  <c r="G113" i="2"/>
  <c r="G115" i="2"/>
  <c r="F101" i="2"/>
  <c r="F30" i="2"/>
  <c r="F102" i="2"/>
  <c r="F103" i="2"/>
  <c r="F44" i="2"/>
  <c r="F105" i="2"/>
  <c r="F52" i="2"/>
  <c r="F106" i="2"/>
  <c r="F60" i="2"/>
  <c r="F107" i="2"/>
  <c r="F64" i="2"/>
  <c r="F108" i="2"/>
  <c r="F109" i="2"/>
  <c r="F110" i="2"/>
  <c r="F113" i="2"/>
  <c r="F115" i="2"/>
  <c r="M109" i="2"/>
  <c r="E64" i="2"/>
  <c r="E108" i="2"/>
  <c r="E109" i="2"/>
  <c r="D64" i="2"/>
  <c r="D108" i="2"/>
  <c r="D109" i="2"/>
  <c r="C64" i="2"/>
  <c r="C108" i="2"/>
  <c r="C109" i="2"/>
  <c r="B64" i="2"/>
  <c r="B108" i="2"/>
  <c r="B109" i="2"/>
  <c r="Z62" i="2"/>
  <c r="Z64" i="2"/>
  <c r="Z108" i="2"/>
  <c r="M103" i="2"/>
  <c r="AB24" i="2"/>
  <c r="AB99" i="2"/>
  <c r="Z24" i="2"/>
  <c r="Z99" i="2"/>
  <c r="Y24" i="2"/>
  <c r="Y99" i="2"/>
  <c r="U24" i="2"/>
  <c r="U99" i="2"/>
  <c r="P99" i="2"/>
  <c r="O99" i="2"/>
  <c r="L24" i="2"/>
  <c r="L99" i="2"/>
  <c r="K24" i="2"/>
  <c r="K99" i="2"/>
  <c r="J24" i="2"/>
  <c r="J99" i="2"/>
  <c r="I24" i="2"/>
  <c r="I99" i="2"/>
  <c r="H24" i="2"/>
  <c r="H99" i="2"/>
  <c r="G24" i="2"/>
  <c r="G99" i="2"/>
  <c r="F24" i="2"/>
  <c r="F99" i="2"/>
  <c r="AB91" i="2"/>
  <c r="AB94" i="2"/>
  <c r="AA91" i="2"/>
  <c r="AA94" i="2"/>
  <c r="Z91" i="2"/>
  <c r="Z94" i="2"/>
  <c r="X94" i="2"/>
  <c r="W94" i="2"/>
  <c r="N94" i="2"/>
  <c r="M94" i="2"/>
  <c r="G94" i="2"/>
  <c r="F94" i="2"/>
  <c r="AB86" i="2"/>
  <c r="AB89" i="2"/>
  <c r="AA86" i="2"/>
  <c r="AA89" i="2"/>
  <c r="Z86" i="2"/>
  <c r="Z89" i="2"/>
  <c r="I86" i="2"/>
  <c r="Y86" i="2"/>
  <c r="Y89" i="2"/>
  <c r="M89" i="2"/>
  <c r="I89" i="2"/>
  <c r="H89" i="2"/>
  <c r="G89" i="2"/>
  <c r="F89" i="2"/>
  <c r="R8" i="2"/>
  <c r="R14" i="2"/>
  <c r="R15" i="2"/>
  <c r="R76" i="2"/>
  <c r="S8" i="2"/>
  <c r="S14" i="2"/>
  <c r="S15" i="2"/>
  <c r="S76" i="2"/>
  <c r="T8" i="2"/>
  <c r="T14" i="2"/>
  <c r="T15" i="2"/>
  <c r="T76" i="2"/>
  <c r="U8" i="2"/>
  <c r="U14" i="2"/>
  <c r="U15" i="2"/>
  <c r="U76" i="2"/>
  <c r="AB76" i="2"/>
  <c r="R67" i="2"/>
  <c r="R77" i="2"/>
  <c r="S67" i="2"/>
  <c r="S77" i="2"/>
  <c r="T67" i="2"/>
  <c r="T77" i="2"/>
  <c r="U67" i="2"/>
  <c r="U77" i="2"/>
  <c r="AB77" i="2"/>
  <c r="R78" i="2"/>
  <c r="S78" i="2"/>
  <c r="T78" i="2"/>
  <c r="U78" i="2"/>
  <c r="AB78" i="2"/>
  <c r="R79" i="2"/>
  <c r="S79" i="2"/>
  <c r="T79" i="2"/>
  <c r="U79" i="2"/>
  <c r="AB79" i="2"/>
  <c r="R70" i="2"/>
  <c r="R80" i="2"/>
  <c r="S70" i="2"/>
  <c r="S80" i="2"/>
  <c r="T70" i="2"/>
  <c r="T80" i="2"/>
  <c r="U70" i="2"/>
  <c r="U80" i="2"/>
  <c r="AB80" i="2"/>
  <c r="R71" i="2"/>
  <c r="R81" i="2"/>
  <c r="S71" i="2"/>
  <c r="S81" i="2"/>
  <c r="T71" i="2"/>
  <c r="T81" i="2"/>
  <c r="U71" i="2"/>
  <c r="U81" i="2"/>
  <c r="AB81" i="2"/>
  <c r="R72" i="2"/>
  <c r="R82" i="2"/>
  <c r="S72" i="2"/>
  <c r="S82" i="2"/>
  <c r="T72" i="2"/>
  <c r="T82" i="2"/>
  <c r="U72" i="2"/>
  <c r="U82" i="2"/>
  <c r="AB82" i="2"/>
  <c r="R83" i="2"/>
  <c r="S83" i="2"/>
  <c r="T83" i="2"/>
  <c r="U83" i="2"/>
  <c r="AB83" i="2"/>
  <c r="AB84" i="2"/>
  <c r="O8" i="2"/>
  <c r="O14" i="2"/>
  <c r="O15" i="2"/>
  <c r="O76" i="2"/>
  <c r="P8" i="2"/>
  <c r="P14" i="2"/>
  <c r="P15" i="2"/>
  <c r="P76" i="2"/>
  <c r="Q8" i="2"/>
  <c r="Q14" i="2"/>
  <c r="Q15" i="2"/>
  <c r="Q76" i="2"/>
  <c r="AA76" i="2"/>
  <c r="O67" i="2"/>
  <c r="O77" i="2"/>
  <c r="P67" i="2"/>
  <c r="P77" i="2"/>
  <c r="Q67" i="2"/>
  <c r="Q77" i="2"/>
  <c r="AA77" i="2"/>
  <c r="O78" i="2"/>
  <c r="P78" i="2"/>
  <c r="Q78" i="2"/>
  <c r="AA78" i="2"/>
  <c r="O79" i="2"/>
  <c r="P79" i="2"/>
  <c r="Q79" i="2"/>
  <c r="AA79" i="2"/>
  <c r="O70" i="2"/>
  <c r="O80" i="2"/>
  <c r="P70" i="2"/>
  <c r="P80" i="2"/>
  <c r="Q70" i="2"/>
  <c r="Q80" i="2"/>
  <c r="AA80" i="2"/>
  <c r="O71" i="2"/>
  <c r="O81" i="2"/>
  <c r="P71" i="2"/>
  <c r="P81" i="2"/>
  <c r="Q71" i="2"/>
  <c r="Q81" i="2"/>
  <c r="AA81" i="2"/>
  <c r="O72" i="2"/>
  <c r="O82" i="2"/>
  <c r="P72" i="2"/>
  <c r="P82" i="2"/>
  <c r="Q72" i="2"/>
  <c r="Q82" i="2"/>
  <c r="AA82" i="2"/>
  <c r="O83" i="2"/>
  <c r="P83" i="2"/>
  <c r="Q83" i="2"/>
  <c r="AA83" i="2"/>
  <c r="AA84" i="2"/>
  <c r="J8" i="2"/>
  <c r="J14" i="2"/>
  <c r="J15" i="2"/>
  <c r="J76" i="2"/>
  <c r="K8" i="2"/>
  <c r="K14" i="2"/>
  <c r="K15" i="2"/>
  <c r="K76" i="2"/>
  <c r="L8" i="2"/>
  <c r="L14" i="2"/>
  <c r="L15" i="2"/>
  <c r="L76" i="2"/>
  <c r="Z76" i="2"/>
  <c r="J67" i="2"/>
  <c r="J77" i="2"/>
  <c r="K67" i="2"/>
  <c r="K77" i="2"/>
  <c r="L67" i="2"/>
  <c r="L77" i="2"/>
  <c r="Z77" i="2"/>
  <c r="J78" i="2"/>
  <c r="K78" i="2"/>
  <c r="L78" i="2"/>
  <c r="Z78" i="2"/>
  <c r="J79" i="2"/>
  <c r="K79" i="2"/>
  <c r="L79" i="2"/>
  <c r="Z79" i="2"/>
  <c r="J70" i="2"/>
  <c r="J80" i="2"/>
  <c r="K70" i="2"/>
  <c r="K80" i="2"/>
  <c r="L70" i="2"/>
  <c r="L80" i="2"/>
  <c r="Z80" i="2"/>
  <c r="J71" i="2"/>
  <c r="J81" i="2"/>
  <c r="K71" i="2"/>
  <c r="K81" i="2"/>
  <c r="L71" i="2"/>
  <c r="L81" i="2"/>
  <c r="Z81" i="2"/>
  <c r="Z82" i="2"/>
  <c r="Z83" i="2"/>
  <c r="Z84" i="2"/>
  <c r="Y8" i="2"/>
  <c r="Y14" i="2"/>
  <c r="Y15" i="2"/>
  <c r="Y76" i="2"/>
  <c r="Y67" i="2"/>
  <c r="Y77" i="2"/>
  <c r="Y78" i="2"/>
  <c r="Y79" i="2"/>
  <c r="Y70" i="2"/>
  <c r="Y80" i="2"/>
  <c r="Y71" i="2"/>
  <c r="Y81" i="2"/>
  <c r="Y84" i="2"/>
  <c r="U84" i="2"/>
  <c r="T84" i="2"/>
  <c r="S84" i="2"/>
  <c r="R84" i="2"/>
  <c r="Q84" i="2"/>
  <c r="P84" i="2"/>
  <c r="O84" i="2"/>
  <c r="M84" i="2"/>
  <c r="L84" i="2"/>
  <c r="K84" i="2"/>
  <c r="J84" i="2"/>
  <c r="I8" i="2"/>
  <c r="I14" i="2"/>
  <c r="I15" i="2"/>
  <c r="I76" i="2"/>
  <c r="I67" i="2"/>
  <c r="I77" i="2"/>
  <c r="I78" i="2"/>
  <c r="I79" i="2"/>
  <c r="I70" i="2"/>
  <c r="I80" i="2"/>
  <c r="I71" i="2"/>
  <c r="I81" i="2"/>
  <c r="I84" i="2"/>
  <c r="H8" i="2"/>
  <c r="H14" i="2"/>
  <c r="H15" i="2"/>
  <c r="H76" i="2"/>
  <c r="H67" i="2"/>
  <c r="H77" i="2"/>
  <c r="H78" i="2"/>
  <c r="H79" i="2"/>
  <c r="H70" i="2"/>
  <c r="H80" i="2"/>
  <c r="H71" i="2"/>
  <c r="H81" i="2"/>
  <c r="H84" i="2"/>
  <c r="G8" i="2"/>
  <c r="G14" i="2"/>
  <c r="G15" i="2"/>
  <c r="G76" i="2"/>
  <c r="G67" i="2"/>
  <c r="G77" i="2"/>
  <c r="G78" i="2"/>
  <c r="G79" i="2"/>
  <c r="G70" i="2"/>
  <c r="G80" i="2"/>
  <c r="G71" i="2"/>
  <c r="G81" i="2"/>
  <c r="G84" i="2"/>
  <c r="F8" i="2"/>
  <c r="F14" i="2"/>
  <c r="F15" i="2"/>
  <c r="F76" i="2"/>
  <c r="F67" i="2"/>
  <c r="F77" i="2"/>
  <c r="F80" i="2"/>
  <c r="F81" i="2"/>
  <c r="F84" i="2"/>
  <c r="E84" i="2"/>
  <c r="D84" i="2"/>
  <c r="C84" i="2"/>
  <c r="B84" i="2"/>
  <c r="R66" i="2"/>
  <c r="S66" i="2"/>
  <c r="T66" i="2"/>
  <c r="U66" i="2"/>
  <c r="AB66" i="2"/>
  <c r="AB67" i="2"/>
  <c r="AB68" i="2"/>
  <c r="AB69" i="2"/>
  <c r="AB70" i="2"/>
  <c r="AB71" i="2"/>
  <c r="AB72" i="2"/>
  <c r="R73" i="2"/>
  <c r="S73" i="2"/>
  <c r="T73" i="2"/>
  <c r="U73" i="2"/>
  <c r="AB73" i="2"/>
  <c r="AB74" i="2"/>
  <c r="O66" i="2"/>
  <c r="P66" i="2"/>
  <c r="Q66" i="2"/>
  <c r="AA66" i="2"/>
  <c r="AA67" i="2"/>
  <c r="AA68" i="2"/>
  <c r="AA69" i="2"/>
  <c r="AA70" i="2"/>
  <c r="AA71" i="2"/>
  <c r="AA72" i="2"/>
  <c r="O73" i="2"/>
  <c r="P73" i="2"/>
  <c r="Q73" i="2"/>
  <c r="AA73" i="2"/>
  <c r="AA74" i="2"/>
  <c r="J66" i="2"/>
  <c r="K66" i="2"/>
  <c r="L66" i="2"/>
  <c r="Z66" i="2"/>
  <c r="Z67" i="2"/>
  <c r="Z68" i="2"/>
  <c r="Z69" i="2"/>
  <c r="Z70" i="2"/>
  <c r="Z71" i="2"/>
  <c r="Z72" i="2"/>
  <c r="Z73" i="2"/>
  <c r="Z74" i="2"/>
  <c r="Y66" i="2"/>
  <c r="Y74" i="2"/>
  <c r="U74" i="2"/>
  <c r="T74" i="2"/>
  <c r="S74" i="2"/>
  <c r="R74" i="2"/>
  <c r="Q74" i="2"/>
  <c r="P74" i="2"/>
  <c r="O74" i="2"/>
  <c r="M74" i="2"/>
  <c r="L74" i="2"/>
  <c r="K74" i="2"/>
  <c r="J74" i="2"/>
  <c r="I66" i="2"/>
  <c r="I74" i="2"/>
  <c r="H66" i="2"/>
  <c r="H74" i="2"/>
  <c r="G66" i="2"/>
  <c r="G74" i="2"/>
  <c r="F66" i="2"/>
  <c r="F74" i="2"/>
  <c r="E74" i="2"/>
  <c r="D74" i="2"/>
  <c r="C74" i="2"/>
  <c r="B74" i="2"/>
  <c r="Y64" i="2"/>
  <c r="X64" i="2"/>
  <c r="W64" i="2"/>
  <c r="M64" i="2"/>
  <c r="N60" i="2"/>
  <c r="M60" i="2"/>
  <c r="Z59" i="2"/>
  <c r="N52" i="2"/>
  <c r="M52" i="2"/>
  <c r="Z51" i="2"/>
  <c r="Z50" i="2"/>
  <c r="N44" i="2"/>
  <c r="M44" i="2"/>
  <c r="Z43" i="2"/>
  <c r="R32" i="2"/>
  <c r="S32" i="2"/>
  <c r="T32" i="2"/>
  <c r="U32" i="2"/>
  <c r="AB32" i="2"/>
  <c r="R33" i="2"/>
  <c r="S33" i="2"/>
  <c r="T33" i="2"/>
  <c r="U33" i="2"/>
  <c r="AB33" i="2"/>
  <c r="R34" i="2"/>
  <c r="S34" i="2"/>
  <c r="T34" i="2"/>
  <c r="U34" i="2"/>
  <c r="AB34" i="2"/>
  <c r="R35" i="2"/>
  <c r="S35" i="2"/>
  <c r="T35" i="2"/>
  <c r="U35" i="2"/>
  <c r="AB35" i="2"/>
  <c r="R36" i="2"/>
  <c r="S36" i="2"/>
  <c r="T36" i="2"/>
  <c r="U36" i="2"/>
  <c r="AB36" i="2"/>
  <c r="AB37" i="2"/>
  <c r="N8" i="2"/>
  <c r="N32" i="2"/>
  <c r="O32" i="2"/>
  <c r="P32" i="2"/>
  <c r="Q32" i="2"/>
  <c r="AA32" i="2"/>
  <c r="N33" i="2"/>
  <c r="O33" i="2"/>
  <c r="P33" i="2"/>
  <c r="Q33" i="2"/>
  <c r="AA33" i="2"/>
  <c r="N34" i="2"/>
  <c r="O34" i="2"/>
  <c r="P34" i="2"/>
  <c r="Q34" i="2"/>
  <c r="AA34" i="2"/>
  <c r="N35" i="2"/>
  <c r="O35" i="2"/>
  <c r="P35" i="2"/>
  <c r="Q35" i="2"/>
  <c r="AA35" i="2"/>
  <c r="N36" i="2"/>
  <c r="O36" i="2"/>
  <c r="P36" i="2"/>
  <c r="Q36" i="2"/>
  <c r="AA36" i="2"/>
  <c r="AA37" i="2"/>
  <c r="J32" i="2"/>
  <c r="K32" i="2"/>
  <c r="L32" i="2"/>
  <c r="Z32" i="2"/>
  <c r="J33" i="2"/>
  <c r="K33" i="2"/>
  <c r="L33" i="2"/>
  <c r="Z33" i="2"/>
  <c r="J34" i="2"/>
  <c r="K34" i="2"/>
  <c r="L34" i="2"/>
  <c r="Z34" i="2"/>
  <c r="J35" i="2"/>
  <c r="K35" i="2"/>
  <c r="L35" i="2"/>
  <c r="Z35" i="2"/>
  <c r="Z37" i="2"/>
  <c r="Y32" i="2"/>
  <c r="F33" i="2"/>
  <c r="G33" i="2"/>
  <c r="H33" i="2"/>
  <c r="I33" i="2"/>
  <c r="Y33" i="2"/>
  <c r="G34" i="2"/>
  <c r="H34" i="2"/>
  <c r="I34" i="2"/>
  <c r="Y34" i="2"/>
  <c r="Y35" i="2"/>
  <c r="Y37" i="2"/>
  <c r="U37" i="2"/>
  <c r="T37" i="2"/>
  <c r="S37" i="2"/>
  <c r="R37" i="2"/>
  <c r="Q37" i="2"/>
  <c r="P37" i="2"/>
  <c r="O37" i="2"/>
  <c r="N37" i="2"/>
  <c r="M37" i="2"/>
  <c r="L37" i="2"/>
  <c r="K37" i="2"/>
  <c r="J37" i="2"/>
  <c r="I32" i="2"/>
  <c r="I35" i="2"/>
  <c r="I37" i="2"/>
  <c r="H32" i="2"/>
  <c r="H35" i="2"/>
  <c r="H37" i="2"/>
  <c r="G32" i="2"/>
  <c r="G35" i="2"/>
  <c r="G37" i="2"/>
  <c r="F37" i="2"/>
  <c r="Z36" i="2"/>
  <c r="V30" i="2"/>
  <c r="N30" i="2"/>
  <c r="M30" i="2"/>
  <c r="Z29" i="2"/>
  <c r="P24" i="2"/>
  <c r="O24" i="2"/>
  <c r="N24" i="2"/>
  <c r="R18" i="2"/>
  <c r="S18" i="2"/>
  <c r="T18" i="2"/>
  <c r="U18" i="2"/>
  <c r="AB18" i="2"/>
  <c r="AB19" i="2"/>
  <c r="AB20" i="2"/>
  <c r="N18" i="2"/>
  <c r="O18" i="2"/>
  <c r="P18" i="2"/>
  <c r="Q18" i="2"/>
  <c r="AA18" i="2"/>
  <c r="AA19" i="2"/>
  <c r="AA20" i="2"/>
  <c r="J18" i="2"/>
  <c r="K18" i="2"/>
  <c r="L18" i="2"/>
  <c r="M18" i="2"/>
  <c r="Z18" i="2"/>
  <c r="Z19" i="2"/>
  <c r="Z20" i="2"/>
  <c r="Y16" i="2"/>
  <c r="Y17" i="2"/>
  <c r="Y18" i="2"/>
  <c r="Y19" i="2"/>
  <c r="Y20" i="2"/>
  <c r="U20" i="2"/>
  <c r="T20" i="2"/>
  <c r="S20" i="2"/>
  <c r="R20" i="2"/>
  <c r="Q20" i="2"/>
  <c r="P20" i="2"/>
  <c r="O20" i="2"/>
  <c r="N20" i="2"/>
  <c r="M20" i="2"/>
  <c r="L20" i="2"/>
  <c r="K20" i="2"/>
  <c r="J20" i="2"/>
  <c r="I18" i="2"/>
  <c r="I20" i="2"/>
  <c r="H18" i="2"/>
  <c r="H20" i="2"/>
  <c r="G18" i="2"/>
  <c r="G20" i="2"/>
  <c r="F18" i="2"/>
  <c r="F20" i="2"/>
  <c r="AB17" i="2"/>
  <c r="AA17" i="2"/>
  <c r="Z17" i="2"/>
  <c r="AB16" i="2"/>
  <c r="AA16" i="2"/>
  <c r="Z16" i="2"/>
  <c r="AB15" i="2"/>
  <c r="AA15" i="2"/>
  <c r="Z15" i="2"/>
  <c r="AB10" i="2"/>
  <c r="AB11" i="2"/>
  <c r="AB12" i="2"/>
  <c r="AB13" i="2"/>
  <c r="AB14" i="2"/>
  <c r="AA10" i="2"/>
  <c r="AA11" i="2"/>
  <c r="AA12" i="2"/>
  <c r="AA13" i="2"/>
  <c r="AA14" i="2"/>
  <c r="Z10" i="2"/>
  <c r="Z11" i="2"/>
  <c r="Z12" i="2"/>
  <c r="Z13" i="2"/>
  <c r="Z14" i="2"/>
  <c r="N14" i="2"/>
  <c r="M14" i="2"/>
  <c r="AB7" i="2"/>
  <c r="AB8" i="2"/>
  <c r="AA7" i="2"/>
  <c r="AA8" i="2"/>
  <c r="Z7" i="2"/>
  <c r="Z8" i="2"/>
  <c r="M8" i="2"/>
  <c r="S58" i="4" l="1"/>
  <c r="S69" i="4"/>
  <c r="S70" i="4" s="1"/>
  <c r="S67" i="4"/>
  <c r="U69" i="4"/>
  <c r="U70" i="4" s="1"/>
  <c r="U67" i="4"/>
  <c r="AB67" i="4"/>
  <c r="AB69" i="4"/>
  <c r="AB70" i="4" s="1"/>
  <c r="S60" i="4"/>
  <c r="T59" i="4" s="1"/>
  <c r="T60" i="4" s="1"/>
  <c r="U59" i="4" s="1"/>
  <c r="Z66" i="4"/>
  <c r="Z69" i="4" s="1"/>
  <c r="R66" i="4"/>
  <c r="T66" i="4"/>
  <c r="AB58" i="4"/>
  <c r="AB60" i="4" s="1"/>
  <c r="U58" i="4"/>
  <c r="U60" i="4" l="1"/>
  <c r="T67" i="4"/>
  <c r="T69" i="4"/>
  <c r="T70" i="4" s="1"/>
  <c r="R69" i="4"/>
  <c r="R70" i="4" s="1"/>
  <c r="R67" i="4"/>
</calcChain>
</file>

<file path=xl/sharedStrings.xml><?xml version="1.0" encoding="utf-8"?>
<sst xmlns="http://schemas.openxmlformats.org/spreadsheetml/2006/main" count="321" uniqueCount="183">
  <si>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</si>
  <si>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</si>
  <si>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</si>
  <si>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</si>
  <si>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</si>
  <si>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</si>
  <si>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</si>
  <si>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</si>
  <si>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</si>
  <si>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</si>
  <si>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</si>
  <si>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</si>
  <si>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</si>
  <si>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</si>
  <si>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</si>
  <si>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</si>
  <si>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</si>
  <si>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</si>
  <si>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</si>
  <si>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</si>
  <si>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</si>
  <si>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</si>
  <si>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</si>
  <si>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</si>
  <si>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</si>
  <si>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</si>
  <si>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</si>
  <si>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</si>
  <si>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</si>
  <si>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</si>
  <si>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</si>
  <si>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</si>
  <si>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</si>
  <si>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</si>
  <si>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</si>
  <si>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</si>
  <si>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</si>
  <si>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</si>
  <si>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</si>
  <si>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</si>
  <si>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</si>
  <si>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</si>
  <si>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</si>
  <si>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</si>
  <si>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</si>
  <si>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</si>
  <si>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</si>
  <si>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</si>
  <si>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</si>
  <si>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</si>
  <si>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</si>
  <si>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</si>
  <si>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</si>
  <si>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</si>
  <si>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Other income (expense), net</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</si>
  <si>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</si>
  <si>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</si>
  <si>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</si>
  <si>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</si>
  <si>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</si>
  <si>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</si>
  <si>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</si>
  <si>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</si>
  <si>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</si>
  <si>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</si>
  <si>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</si>
  <si>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</si>
  <si>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</si>
  <si>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</si>
  <si>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</si>
  <si>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</si>
  <si>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</si>
  <si>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</si>
  <si>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</si>
  <si>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</si>
  <si>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</si>
  <si>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</si>
  <si>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Deferred tax assets</t>
    </r>
    <r>
      <rPr>
        <sz val="11"/>
        <color rgb="FF000000"/>
        <rFont val="Times New Roman"/>
        <family val="1"/>
      </rPr>
      <t xml:space="preserve">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</si>
  <si>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</si>
  <si>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</si>
  <si>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</si>
  <si>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</si>
  <si>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</si>
  <si>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</si>
  <si>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</si>
  <si>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</si>
  <si>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</si>
  <si>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</si>
  <si>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</si>
  <si>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</si>
  <si>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</si>
  <si>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</si>
  <si>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</si>
  <si>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</si>
  <si>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</si>
  <si>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</si>
  <si>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</si>
  <si>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</si>
  <si>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</si>
  <si>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</si>
  <si>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family val="1"/>
      </rPr>
      <t>(</t>
    </r>
    <r>
      <rPr>
        <vertAlign val="superscript"/>
        <sz val="11"/>
        <color rgb="FF000000"/>
        <rFont val="Times New Roman"/>
        <family val="1"/>
      </rPr>
      <t>1</t>
    </r>
    <r>
      <rPr>
        <vertAlign val="superscript"/>
        <sz val="11"/>
        <color rgb="FF000000"/>
        <rFont val="Times New Roman"/>
        <family val="1"/>
      </rPr>
      <t>)</t>
    </r>
    <r>
      <rPr>
        <sz val="11"/>
        <color rgb="FF000000"/>
        <rFont val="Times New Roman"/>
        <family val="1"/>
      </rPr>
      <t xml:space="preserve"> </t>
    </r>
    <r>
      <rPr>
        <sz val="11"/>
        <color rgb="FF000000"/>
        <rFont val="Times New Roman"/>
        <family val="1"/>
      </rPr>
      <t xml:space="preserve">In </t>
    </r>
    <r>
      <rPr>
        <sz val="11"/>
        <color rgb="FF000000"/>
        <rFont val="Times New Roman"/>
        <family val="1"/>
      </rPr>
      <t xml:space="preserve">periods prior to the </t>
    </r>
    <r>
      <rPr>
        <sz val="11"/>
        <color rgb="FF000000"/>
        <rFont val="Times New Roman"/>
        <family val="1"/>
      </rPr>
      <t>f</t>
    </r>
    <r>
      <rPr>
        <sz val="11"/>
        <color rgb="FF000000"/>
        <rFont val="Times New Roman"/>
        <family val="1"/>
      </rPr>
      <t>ou</t>
    </r>
    <r>
      <rPr>
        <sz val="11"/>
        <color rgb="FF000000"/>
        <rFont val="Times New Roman"/>
        <family val="1"/>
      </rPr>
      <t>rth quarter of 2022</t>
    </r>
    <r>
      <rPr>
        <sz val="11"/>
        <color rgb="FF000000"/>
        <rFont val="Times New Roman"/>
        <family val="1"/>
      </rPr>
      <t xml:space="preserve">, </t>
    </r>
    <r>
      <rPr>
        <sz val="11"/>
        <color rgb="FF000000"/>
        <rFont val="Times New Roman"/>
        <family val="1"/>
      </rPr>
      <t xml:space="preserve">Deferred tax assets </t>
    </r>
    <r>
      <rPr>
        <sz val="11"/>
        <color rgb="FF000000"/>
        <rFont val="Times New Roman"/>
        <family val="1"/>
      </rPr>
      <t xml:space="preserve">are included in </t>
    </r>
    <r>
      <rPr>
        <sz val="11"/>
        <color rgb="FF000000"/>
        <rFont val="Times New Roman"/>
        <family val="1"/>
      </rPr>
      <t>'</t>
    </r>
    <r>
      <rPr>
        <sz val="11"/>
        <color rgb="FF000000"/>
        <rFont val="Times New Roman"/>
        <family val="1"/>
      </rPr>
      <t>Other assets</t>
    </r>
    <r>
      <rPr>
        <sz val="11"/>
        <color rgb="FF000000"/>
        <rFont val="Times New Roman"/>
        <family val="1"/>
      </rPr>
      <t>'</t>
    </r>
    <r>
      <rPr>
        <sz val="11"/>
        <color rgb="FF000000"/>
        <rFont val="Times New Roman"/>
        <family val="1"/>
      </rPr>
      <t>.</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</si>
  <si>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</si>
  <si>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</si>
  <si>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</si>
  <si>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</si>
  <si>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</si>
  <si>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</si>
  <si>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t>
  </si>
  <si>
    <t>Amortization of deferred commissions</t>
  </si>
  <si>
    <t>Donation of common stock to charitable foundation</t>
  </si>
  <si>
    <r>
      <rPr>
        <sz val="11"/>
        <color rgb="FF000000"/>
        <rFont val="Times New Roman"/>
        <family val="1"/>
      </rPr>
      <t xml:space="preserve">Non-cash operating lease </t>
    </r>
    <r>
      <rPr>
        <sz val="11"/>
        <color rgb="FF000000"/>
        <rFont val="Times New Roman"/>
        <family val="1"/>
      </rPr>
      <t>expense</t>
    </r>
    <r>
      <rPr>
        <sz val="11"/>
        <color rgb="FF000000"/>
        <rFont val="Times New Roman"/>
        <family val="1"/>
      </rPr>
      <t xml:space="preserve"> </t>
    </r>
    <r>
      <rPr>
        <vertAlign val="superscript"/>
        <sz val="11"/>
        <color rgb="FF000000"/>
        <rFont val="Times New Roman"/>
        <family val="1"/>
      </rPr>
      <t>(</t>
    </r>
    <r>
      <rPr>
        <vertAlign val="superscript"/>
        <sz val="11"/>
        <color rgb="FF000000"/>
        <rFont val="Times New Roman"/>
        <family val="1"/>
      </rPr>
      <t>6</t>
    </r>
    <r>
      <rPr>
        <vertAlign val="superscript"/>
        <sz val="11"/>
        <color rgb="FF000000"/>
        <rFont val="Times New Roman"/>
        <family val="1"/>
      </rPr>
      <t>)</t>
    </r>
  </si>
  <si>
    <t xml:space="preserve">Other </t>
  </si>
  <si>
    <t>Changes in operating assets and liabilities:</t>
  </si>
  <si>
    <t xml:space="preserve">Other non-current liabilities </t>
  </si>
  <si>
    <r>
      <rPr>
        <sz val="11"/>
        <color rgb="FF000000"/>
        <rFont val="Times New Roman"/>
        <family val="1"/>
      </rPr>
      <t>Operating lease liabilities</t>
    </r>
    <r>
      <rPr>
        <sz val="11"/>
        <color rgb="FF000000"/>
        <rFont val="Times New Roman"/>
        <family val="1"/>
      </rPr>
      <t xml:space="preserve"> </t>
    </r>
    <r>
      <rPr>
        <vertAlign val="superscript"/>
        <sz val="11"/>
        <color rgb="FF000000"/>
        <rFont val="Times New Roman"/>
        <family val="1"/>
      </rPr>
      <t>(</t>
    </r>
    <r>
      <rPr>
        <vertAlign val="superscript"/>
        <sz val="11"/>
        <color rgb="FF000000"/>
        <rFont val="Times New Roman"/>
        <family val="1"/>
      </rPr>
      <t>7</t>
    </r>
    <r>
      <rPr>
        <vertAlign val="superscript"/>
        <sz val="11"/>
        <color rgb="FF000000"/>
        <rFont val="Times New Roman"/>
        <family val="1"/>
      </rPr>
      <t>)</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</si>
  <si>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</si>
  <si>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</si>
  <si>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</si>
  <si>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</si>
  <si>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</si>
  <si>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</si>
  <si>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</si>
  <si>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 xml:space="preserve">Purchases of short-term investments </t>
  </si>
  <si>
    <t>Proceeds from sale of short-term investments</t>
  </si>
  <si>
    <t>Proceeds from maturities of short-term investments</t>
  </si>
  <si>
    <t>Proceeds from sales of equity investments</t>
  </si>
  <si>
    <t>Other</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</si>
  <si>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</si>
  <si>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</si>
  <si>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</si>
  <si>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</si>
  <si>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Purchases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</si>
  <si>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</si>
  <si>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</si>
  <si>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</si>
  <si>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</si>
  <si>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</si>
  <si>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</si>
  <si>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</si>
  <si>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</si>
  <si>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</si>
  <si>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</si>
  <si>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</si>
  <si>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</si>
  <si>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equivalents—beginning of period</t>
  </si>
  <si>
    <t>Cash and cash equivalents—end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</si>
  <si>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</si>
  <si>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</si>
  <si>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</si>
  <si>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</si>
  <si>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</si>
  <si>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</si>
  <si>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</si>
  <si>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</si>
  <si>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</si>
  <si>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</si>
  <si>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 xml:space="preserve">Key employee holdback payments related to </t>
    </r>
    <r>
      <rPr>
        <sz val="11"/>
        <color rgb="FF000000"/>
        <rFont val="Times New Roman"/>
        <family val="1"/>
      </rPr>
      <t>a</t>
    </r>
    <r>
      <rPr>
        <sz val="11"/>
        <color rgb="FF000000"/>
        <rFont val="Times New Roman"/>
        <family val="1"/>
      </rPr>
      <t>cquisition</t>
    </r>
    <r>
      <rPr>
        <sz val="11"/>
        <color rgb="FF000000"/>
        <rFont val="Times New Roman"/>
        <family val="1"/>
      </rPr>
      <t>s</t>
    </r>
    <r>
      <rPr>
        <vertAlign val="superscript"/>
        <sz val="11"/>
        <color rgb="FF000000"/>
        <rFont val="Times New Roman"/>
        <family val="1"/>
      </rPr>
      <t>(2)</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</si>
  <si>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</si>
  <si>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</si>
  <si>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t>
    </r>
    <r>
      <rPr>
        <vertAlign val="superscript"/>
        <sz val="11"/>
        <color rgb="FF000000"/>
        <rFont val="Times New Roman"/>
        <family val="1"/>
      </rPr>
      <t>2</t>
    </r>
    <r>
      <rPr>
        <vertAlign val="superscript"/>
        <sz val="11"/>
        <color rgb="FF000000"/>
        <rFont val="Times New Roman"/>
        <family val="1"/>
      </rPr>
      <t>)</t>
    </r>
    <r>
      <rPr>
        <sz val="11"/>
        <color rgb="FF000000"/>
        <rFont val="Times New Roman"/>
        <family val="1"/>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</si>
  <si>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the years ended 2019 to 2021,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</si>
  <si>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</si>
  <si>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</si>
  <si>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t>
    </r>
    <r>
      <rPr>
        <vertAlign val="superscript"/>
        <sz val="11"/>
        <color rgb="FF000000"/>
        <rFont val="Times New Roman"/>
        <family val="1"/>
      </rPr>
      <t>7</t>
    </r>
    <r>
      <rPr>
        <vertAlign val="superscript"/>
        <sz val="11"/>
        <color rgb="FF000000"/>
        <rFont val="Times New Roman"/>
        <family val="1"/>
      </rPr>
      <t>)</t>
    </r>
    <r>
      <rPr>
        <sz val="11"/>
        <color rgb="FF000000"/>
        <rFont val="Times New Roman"/>
        <family val="1"/>
      </rPr>
      <t xml:space="preserve"> For periods prior to</t>
    </r>
    <r>
      <rPr>
        <sz val="11"/>
        <color rgb="FF000000"/>
        <rFont val="Times New Roman"/>
        <family val="1"/>
      </rPr>
      <t xml:space="preserve"> 2022, </t>
    </r>
    <r>
      <rPr>
        <sz val="11"/>
        <color rgb="FF000000"/>
        <rFont val="Times New Roman"/>
        <family val="1"/>
      </rPr>
      <t>Operating lease liabilities</t>
    </r>
    <r>
      <rPr>
        <sz val="11"/>
        <color rgb="FF000000"/>
        <rFont val="Times New Roman"/>
        <family val="1"/>
      </rPr>
      <t xml:space="preserve"> </t>
    </r>
    <r>
      <rPr>
        <sz val="11"/>
        <color rgb="FF000000"/>
        <rFont val="Times New Roman"/>
        <family val="1"/>
      </rPr>
      <t>are</t>
    </r>
    <r>
      <rPr>
        <sz val="11"/>
        <color rgb="FF000000"/>
        <rFont val="Times New Roman"/>
        <family val="1"/>
      </rPr>
      <t xml:space="preserve"> </t>
    </r>
    <r>
      <rPr>
        <sz val="11"/>
        <color rgb="FF000000"/>
        <rFont val="Times New Roman"/>
        <family val="1"/>
      </rPr>
      <t xml:space="preserve">included </t>
    </r>
    <r>
      <rPr>
        <sz val="11"/>
        <color rgb="FF000000"/>
        <rFont val="Times New Roman"/>
        <family val="1"/>
      </rPr>
      <t>within</t>
    </r>
    <r>
      <rPr>
        <sz val="11"/>
        <color rgb="FF000000"/>
        <rFont val="Times New Roman"/>
        <family val="1"/>
      </rPr>
      <t xml:space="preserve"> </t>
    </r>
    <r>
      <rPr>
        <sz val="11"/>
        <color rgb="FF000000"/>
        <rFont val="Times New Roman"/>
        <family val="1"/>
      </rPr>
      <t>'</t>
    </r>
    <r>
      <rPr>
        <sz val="11"/>
        <color rgb="FF000000"/>
        <rFont val="Times New Roman"/>
        <family val="1"/>
      </rPr>
      <t>Other non-curre</t>
    </r>
    <r>
      <rPr>
        <sz val="11"/>
        <color rgb="FF000000"/>
        <rFont val="Times New Roman"/>
        <family val="1"/>
      </rPr>
      <t>nt liab</t>
    </r>
    <r>
      <rPr>
        <sz val="11"/>
        <color rgb="FF000000"/>
        <rFont val="Times New Roman"/>
        <family val="1"/>
      </rPr>
      <t>ilities</t>
    </r>
    <r>
      <rPr>
        <sz val="11"/>
        <color rgb="FF000000"/>
        <rFont val="Times New Roman"/>
        <family val="1"/>
      </rPr>
      <t>'</t>
    </r>
    <r>
      <rPr>
        <sz val="11"/>
        <color rgb="FF000000"/>
        <rFont val="Times New Roman"/>
        <family val="1"/>
      </rPr>
      <t>.</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</si>
  <si>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</si>
  <si>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</si>
  <si>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</si>
  <si>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</si>
  <si>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</si>
  <si>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</si>
  <si>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</si>
  <si>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</si>
  <si>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</si>
  <si>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</si>
  <si>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</si>
  <si>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</si>
  <si>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</si>
  <si>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</si>
  <si>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</si>
  <si>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</si>
  <si>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Paying Users</t>
  </si>
  <si>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</si>
  <si>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t xml:space="preserve">Deferred Taxes </t>
    </r>
    <r>
      <rPr>
        <vertAlign val="superscript"/>
        <sz val="11"/>
        <color rgb="FF000000"/>
        <rFont val="Times New Roman"/>
        <family val="1"/>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</si>
</sst>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_);&quot;$&quot;* \(#,##0.0\);&quot;$&quot;* &quot;—&quot;_);_(@_)"/>
    <numFmt numFmtId="165" formatCode="* #,##0.0;* \(#,##0.0\);* &quot;—&quot;;_(@_)"/>
    <numFmt numFmtId="166" formatCode="#,##0.0;\(#,##0.0\);&quot;—&quot;;_(@_)"/>
    <numFmt numFmtId="167" formatCode="&quot;$&quot;* #,##0.00_);&quot;$&quot;* \(#,##0.00\);&quot;$&quot;* &quot;—&quot;_);_(@_)"/>
    <numFmt numFmtId="168" formatCode="&quot;$&quot;* #,##0.0,,_);&quot;$&quot;* \(#,##0.0,,\);&quot;$&quot;* &quot;—&quot;_);_(@_)"/>
    <numFmt numFmtId="169" formatCode="* #,##0.0,,;* \(#,##0.0,,\);* &quot;—&quot;;_(@_)"/>
    <numFmt numFmtId="170" formatCode="#0.#######################%;&quot;-&quot;#0.#######################%;#0.#######################%;_(@_)"/>
    <numFmt numFmtId="171" formatCode="#0%;&quot;-&quot;#0%;#0%;_(@_)"/>
    <numFmt numFmtId="172" formatCode="#0.00;&quot;-&quot;#0.00;#0.00;_(@_)"/>
  </numFmts>
  <fonts count="1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sz val="11"/>
      <color rgb="FFEE2724"/>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vertAlign val="superscript"/>
      <sz val="11"/>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4">
    <xf numFmtId="0" fontId="0" fillId="0" borderId="0" xfId="0"/>
    <xf numFmtId="0" fontId="1" fillId="0" borderId="0" xfId="1">
      <alignment wrapText="1"/>
    </xf>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wrapText="1"/>
    </xf>
    <xf numFmtId="0" fontId="7" fillId="2" borderId="0" xfId="0" applyFont="1" applyFill="1" applyAlignment="1">
      <alignment horizontal="center" wrapText="1"/>
    </xf>
    <xf numFmtId="14" fontId="10" fillId="2" borderId="1" xfId="0" applyNumberFormat="1" applyFont="1" applyFill="1" applyBorder="1" applyAlignment="1">
      <alignment horizontal="center" wrapText="1"/>
    </xf>
    <xf numFmtId="0" fontId="11" fillId="0" borderId="2" xfId="0" applyFont="1" applyBorder="1" applyAlignment="1">
      <alignment horizontal="center" wrapText="1"/>
    </xf>
    <xf numFmtId="0" fontId="11" fillId="2" borderId="2" xfId="0" applyFont="1" applyFill="1" applyBorder="1" applyAlignment="1">
      <alignment horizontal="center" wrapText="1"/>
    </xf>
    <xf numFmtId="0" fontId="12" fillId="2" borderId="0" xfId="0" applyFont="1" applyFill="1" applyAlignment="1">
      <alignment wrapText="1"/>
    </xf>
    <xf numFmtId="164" fontId="12" fillId="2" borderId="3" xfId="0" applyNumberFormat="1" applyFont="1" applyFill="1" applyBorder="1" applyAlignment="1">
      <alignment wrapText="1"/>
    </xf>
    <xf numFmtId="0" fontId="12" fillId="2" borderId="0" xfId="0" applyFont="1" applyFill="1" applyAlignment="1">
      <alignment horizontal="left" wrapText="1" indent="2"/>
    </xf>
    <xf numFmtId="165" fontId="12" fillId="2" borderId="1" xfId="0" applyNumberFormat="1" applyFont="1" applyFill="1" applyBorder="1" applyAlignment="1">
      <alignment wrapText="1"/>
    </xf>
    <xf numFmtId="165" fontId="12" fillId="2" borderId="3" xfId="0" applyNumberFormat="1" applyFont="1" applyFill="1" applyBorder="1" applyAlignment="1">
      <alignment wrapText="1"/>
    </xf>
    <xf numFmtId="165" fontId="12" fillId="2" borderId="0" xfId="0" applyNumberFormat="1" applyFont="1" applyFill="1" applyAlignment="1">
      <alignment wrapText="1"/>
    </xf>
    <xf numFmtId="166" fontId="12" fillId="2" borderId="1" xfId="0" applyNumberFormat="1" applyFont="1" applyFill="1" applyBorder="1" applyAlignment="1">
      <alignment wrapText="1"/>
    </xf>
    <xf numFmtId="0" fontId="12" fillId="2" borderId="0" xfId="0" applyFont="1" applyFill="1" applyAlignment="1">
      <alignment horizontal="left" wrapText="1"/>
    </xf>
    <xf numFmtId="165" fontId="12" fillId="2" borderId="2" xfId="0" applyNumberFormat="1" applyFont="1" applyFill="1" applyBorder="1" applyAlignment="1">
      <alignment wrapText="1"/>
    </xf>
    <xf numFmtId="164" fontId="12" fillId="2" borderId="4" xfId="0" applyNumberFormat="1" applyFont="1" applyFill="1" applyBorder="1" applyAlignment="1">
      <alignment wrapText="1"/>
    </xf>
    <xf numFmtId="164" fontId="12" fillId="2" borderId="0" xfId="0" applyNumberFormat="1" applyFont="1" applyFill="1" applyAlignment="1">
      <alignment wrapText="1"/>
    </xf>
    <xf numFmtId="164" fontId="12" fillId="0" borderId="0" xfId="0" applyNumberFormat="1" applyFont="1" applyAlignment="1">
      <alignment wrapText="1"/>
    </xf>
    <xf numFmtId="165" fontId="12" fillId="0" borderId="0" xfId="0" applyNumberFormat="1" applyFont="1" applyAlignment="1">
      <alignment wrapText="1"/>
    </xf>
    <xf numFmtId="165" fontId="12" fillId="0" borderId="3" xfId="0" applyNumberFormat="1" applyFont="1" applyBorder="1" applyAlignment="1">
      <alignment wrapText="1"/>
    </xf>
    <xf numFmtId="166" fontId="12" fillId="2" borderId="0" xfId="0" applyNumberFormat="1" applyFont="1" applyFill="1" applyAlignment="1">
      <alignment wrapText="1"/>
    </xf>
    <xf numFmtId="164" fontId="12" fillId="2" borderId="1" xfId="0" applyNumberFormat="1" applyFont="1" applyFill="1" applyBorder="1" applyAlignment="1">
      <alignment wrapText="1"/>
    </xf>
    <xf numFmtId="0" fontId="12" fillId="2" borderId="0" xfId="0" applyFont="1" applyFill="1" applyAlignment="1">
      <alignment horizontal="right" wrapText="1"/>
    </xf>
    <xf numFmtId="0" fontId="12" fillId="2" borderId="5" xfId="0" applyFont="1" applyFill="1" applyBorder="1" applyAlignment="1">
      <alignment wrapText="1"/>
    </xf>
    <xf numFmtId="0" fontId="7" fillId="2" borderId="0" xfId="0" applyFont="1" applyFill="1" applyAlignment="1">
      <alignment horizontal="left" wrapText="1"/>
    </xf>
    <xf numFmtId="0" fontId="9" fillId="2" borderId="0" xfId="0" applyFont="1" applyFill="1" applyAlignment="1">
      <alignment horizontal="left" wrapText="1"/>
    </xf>
    <xf numFmtId="0" fontId="12" fillId="2" borderId="0" xfId="0" applyFont="1" applyFill="1" applyAlignment="1">
      <alignment horizontal="left" wrapText="1" indent="1"/>
    </xf>
    <xf numFmtId="167" fontId="12" fillId="2" borderId="0" xfId="0" applyNumberFormat="1" applyFont="1" applyFill="1" applyAlignment="1">
      <alignment wrapText="1"/>
    </xf>
    <xf numFmtId="0" fontId="12" fillId="0" borderId="0" xfId="0" applyFont="1" applyAlignment="1">
      <alignment horizontal="left" wrapText="1" indent="1"/>
    </xf>
    <xf numFmtId="0" fontId="12" fillId="2" borderId="0" xfId="0" applyFont="1" applyFill="1" applyAlignment="1">
      <alignment horizontal="center" wrapText="1"/>
    </xf>
    <xf numFmtId="0" fontId="12" fillId="2" borderId="1" xfId="0" applyFont="1" applyFill="1" applyBorder="1" applyAlignment="1">
      <alignment wrapText="1"/>
    </xf>
    <xf numFmtId="0" fontId="12" fillId="0" borderId="0" xfId="0" applyFont="1" applyAlignment="1">
      <alignment wrapText="1"/>
    </xf>
    <xf numFmtId="165" fontId="12" fillId="0" borderId="1" xfId="0" applyNumberFormat="1" applyFont="1" applyBorder="1" applyAlignment="1">
      <alignment wrapText="1"/>
    </xf>
    <xf numFmtId="164" fontId="12" fillId="2" borderId="5" xfId="0" applyNumberFormat="1" applyFont="1" applyFill="1" applyBorder="1" applyAlignment="1">
      <alignment wrapText="1"/>
    </xf>
    <xf numFmtId="0" fontId="12" fillId="2" borderId="3" xfId="0" applyFont="1" applyFill="1" applyBorder="1" applyAlignment="1">
      <alignment wrapText="1"/>
    </xf>
    <xf numFmtId="0" fontId="12" fillId="2" borderId="5" xfId="0" applyFont="1" applyFill="1" applyBorder="1" applyAlignment="1">
      <alignment horizontal="right" wrapText="1"/>
    </xf>
    <xf numFmtId="0" fontId="12" fillId="2" borderId="3" xfId="0" applyFont="1" applyFill="1" applyBorder="1" applyAlignment="1">
      <alignment horizontal="right" wrapText="1"/>
    </xf>
    <xf numFmtId="0" fontId="8" fillId="0" borderId="0" xfId="0" applyFont="1" applyAlignment="1">
      <alignment wrapText="1"/>
    </xf>
    <xf numFmtId="14" fontId="7" fillId="2"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2" borderId="0" xfId="0" applyFont="1" applyFill="1" applyAlignment="1">
      <alignment horizontal="left" vertical="center" wrapText="1"/>
    </xf>
    <xf numFmtId="0" fontId="12" fillId="2" borderId="0" xfId="0" applyFont="1" applyFill="1" applyAlignment="1">
      <alignment horizontal="left" vertical="center" wrapText="1"/>
    </xf>
    <xf numFmtId="168" fontId="12" fillId="2" borderId="3" xfId="0" applyNumberFormat="1" applyFont="1" applyFill="1" applyBorder="1" applyAlignment="1">
      <alignment wrapText="1"/>
    </xf>
    <xf numFmtId="168" fontId="12" fillId="0" borderId="3" xfId="0" applyNumberFormat="1" applyFont="1" applyBorder="1" applyAlignment="1">
      <alignment wrapText="1"/>
    </xf>
    <xf numFmtId="0" fontId="12" fillId="2" borderId="0" xfId="0" applyFont="1" applyFill="1" applyAlignment="1">
      <alignment horizontal="left" vertical="center" wrapText="1" indent="2"/>
    </xf>
    <xf numFmtId="169" fontId="12" fillId="2" borderId="0" xfId="0" applyNumberFormat="1" applyFont="1" applyFill="1" applyAlignment="1">
      <alignment wrapText="1"/>
    </xf>
    <xf numFmtId="169" fontId="12" fillId="0" borderId="0" xfId="0" applyNumberFormat="1" applyFont="1" applyAlignment="1">
      <alignment wrapText="1"/>
    </xf>
    <xf numFmtId="0" fontId="12" fillId="0" borderId="0" xfId="0" applyFont="1" applyAlignment="1">
      <alignment horizontal="left" vertical="center" wrapText="1" indent="2"/>
    </xf>
    <xf numFmtId="0" fontId="12" fillId="0" borderId="0" xfId="0" applyFont="1" applyAlignment="1">
      <alignment horizontal="left" vertical="center" wrapText="1"/>
    </xf>
    <xf numFmtId="169" fontId="12" fillId="2" borderId="1" xfId="0" applyNumberFormat="1" applyFont="1" applyFill="1" applyBorder="1" applyAlignment="1">
      <alignment wrapText="1"/>
    </xf>
    <xf numFmtId="169" fontId="12" fillId="0" borderId="1" xfId="0" applyNumberFormat="1" applyFont="1" applyBorder="1" applyAlignment="1">
      <alignment wrapText="1"/>
    </xf>
    <xf numFmtId="169" fontId="12" fillId="2" borderId="2" xfId="0" applyNumberFormat="1" applyFont="1" applyFill="1" applyBorder="1" applyAlignment="1">
      <alignment wrapText="1"/>
    </xf>
    <xf numFmtId="169" fontId="12" fillId="0" borderId="2" xfId="0" applyNumberFormat="1" applyFont="1" applyBorder="1" applyAlignment="1">
      <alignment wrapText="1"/>
    </xf>
    <xf numFmtId="0" fontId="12" fillId="0" borderId="0" xfId="0" applyFont="1" applyAlignment="1">
      <alignment horizontal="left" wrapText="1"/>
    </xf>
    <xf numFmtId="169" fontId="12" fillId="2" borderId="3" xfId="0" applyNumberFormat="1" applyFont="1" applyFill="1" applyBorder="1" applyAlignment="1">
      <alignment wrapText="1"/>
    </xf>
    <xf numFmtId="169" fontId="12" fillId="0" borderId="3" xfId="0" applyNumberFormat="1" applyFont="1" applyBorder="1" applyAlignment="1">
      <alignment wrapText="1"/>
    </xf>
    <xf numFmtId="164" fontId="12" fillId="2" borderId="2" xfId="0" applyNumberFormat="1" applyFont="1" applyFill="1" applyBorder="1" applyAlignment="1">
      <alignment wrapText="1"/>
    </xf>
    <xf numFmtId="168" fontId="12" fillId="2" borderId="2" xfId="0" applyNumberFormat="1" applyFont="1" applyFill="1" applyBorder="1" applyAlignment="1">
      <alignment wrapText="1"/>
    </xf>
    <xf numFmtId="168" fontId="12" fillId="0" borderId="2" xfId="0" applyNumberFormat="1" applyFont="1" applyBorder="1" applyAlignment="1">
      <alignment wrapText="1"/>
    </xf>
    <xf numFmtId="168" fontId="12" fillId="2" borderId="0" xfId="0" applyNumberFormat="1" applyFont="1" applyFill="1" applyAlignment="1">
      <alignment wrapText="1"/>
    </xf>
    <xf numFmtId="168" fontId="12" fillId="0" borderId="0" xfId="0" applyNumberFormat="1" applyFont="1" applyAlignment="1">
      <alignment wrapText="1"/>
    </xf>
    <xf numFmtId="0" fontId="9" fillId="2" borderId="0" xfId="0" applyFont="1" applyFill="1" applyAlignment="1">
      <alignment horizontal="left" vertical="center" wrapText="1" indent="2"/>
    </xf>
    <xf numFmtId="170" fontId="9" fillId="2" borderId="0" xfId="0" applyNumberFormat="1" applyFont="1" applyFill="1" applyAlignment="1">
      <alignment wrapText="1"/>
    </xf>
    <xf numFmtId="171" fontId="9" fillId="2" borderId="0" xfId="0" applyNumberFormat="1" applyFont="1" applyFill="1" applyAlignment="1">
      <alignment wrapText="1"/>
    </xf>
    <xf numFmtId="171" fontId="9" fillId="0" borderId="0" xfId="0" applyNumberFormat="1" applyFont="1" applyAlignment="1">
      <alignment wrapText="1"/>
    </xf>
    <xf numFmtId="168" fontId="12" fillId="2" borderId="1" xfId="0" applyNumberFormat="1" applyFont="1" applyFill="1" applyBorder="1" applyAlignment="1">
      <alignment wrapText="1"/>
    </xf>
    <xf numFmtId="168" fontId="12" fillId="0" borderId="1" xfId="0" applyNumberFormat="1" applyFont="1" applyBorder="1" applyAlignment="1">
      <alignment wrapText="1"/>
    </xf>
    <xf numFmtId="170" fontId="9" fillId="2" borderId="3" xfId="0" applyNumberFormat="1" applyFont="1" applyFill="1" applyBorder="1" applyAlignment="1">
      <alignment wrapText="1"/>
    </xf>
    <xf numFmtId="171" fontId="9" fillId="2" borderId="3" xfId="0" applyNumberFormat="1" applyFont="1" applyFill="1" applyBorder="1" applyAlignment="1">
      <alignment wrapText="1"/>
    </xf>
    <xf numFmtId="171" fontId="9" fillId="0" borderId="3" xfId="0" applyNumberFormat="1" applyFont="1" applyBorder="1" applyAlignment="1">
      <alignment wrapText="1"/>
    </xf>
    <xf numFmtId="0" fontId="12" fillId="0" borderId="3" xfId="0" applyFont="1" applyBorder="1" applyAlignment="1">
      <alignment wrapText="1"/>
    </xf>
    <xf numFmtId="0" fontId="11" fillId="2" borderId="1" xfId="0" applyFont="1" applyFill="1" applyBorder="1" applyAlignment="1">
      <alignment horizontal="center" wrapText="1"/>
    </xf>
    <xf numFmtId="0" fontId="7" fillId="3" borderId="0" xfId="0" applyFont="1" applyFill="1" applyAlignment="1">
      <alignment horizontal="center" wrapText="1"/>
    </xf>
    <xf numFmtId="172" fontId="12" fillId="2" borderId="0" xfId="0" applyNumberFormat="1" applyFont="1" applyFill="1" applyAlignment="1">
      <alignment wrapText="1"/>
    </xf>
    <xf numFmtId="0" fontId="11" fillId="0" borderId="2" xfId="0" applyFont="1" applyBorder="1" applyAlignment="1">
      <alignment horizontal="center" wrapText="1"/>
    </xf>
    <xf numFmtId="0" fontId="7" fillId="2" borderId="0" xfId="0" applyFont="1" applyFill="1" applyAlignment="1">
      <alignment horizontal="center" wrapText="1"/>
    </xf>
    <xf numFmtId="0" fontId="12" fillId="2" borderId="0" xfId="0" applyFont="1" applyFill="1" applyAlignment="1">
      <alignment horizontal="left" wrapText="1"/>
    </xf>
    <xf numFmtId="0" fontId="11" fillId="2" borderId="1" xfId="0" applyFont="1" applyFill="1" applyBorder="1" applyAlignment="1">
      <alignment horizontal="center" wrapText="1"/>
    </xf>
    <xf numFmtId="0" fontId="12" fillId="0" borderId="0" xfId="0" applyFont="1" applyAlignment="1">
      <alignment wrapText="1"/>
    </xf>
    <xf numFmtId="0" fontId="12" fillId="2" borderId="0" xfId="0"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54429</xdr:colOff>
      <xdr:row>30</xdr:row>
      <xdr:rowOff>56654</xdr:rowOff>
    </xdr:to>
    <xdr:pic>
      <xdr:nvPicPr>
        <xdr:cNvPr id="2" name="Picture 1">
          <a:extLst>
            <a:ext uri="{FF2B5EF4-FFF2-40B4-BE49-F238E27FC236}">
              <a16:creationId xmlns:a16="http://schemas.microsoft.com/office/drawing/2014/main" id="{C31C2CCF-1F3C-4F8A-8B4F-3D194D98D7FD}"/>
            </a:ext>
          </a:extLst>
        </xdr:cNvPr>
        <xdr:cNvPicPr>
          <a:picLocks noChangeAspect="1"/>
        </xdr:cNvPicPr>
      </xdr:nvPicPr>
      <xdr:blipFill>
        <a:blip xmlns:r="http://schemas.openxmlformats.org/officeDocument/2006/relationships" r:embed="rId1"/>
        <a:stretch>
          <a:fillRect/>
        </a:stretch>
      </xdr:blipFill>
      <xdr:spPr>
        <a:xfrm>
          <a:off x="0" y="1"/>
          <a:ext cx="5510893" cy="6179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showRuler="0" zoomScaleNormal="100" workbookViewId="0">
      <selection activeCell="L13" sqref="L13"/>
    </sheetView>
  </sheetViews>
  <sheetFormatPr baseColWidth="10" defaultColWidth="12.6640625" defaultRowHeight="13" x14ac:dyDescent="0.15"/>
  <cols>
    <col min="1" max="5" width="9" customWidth="1"/>
    <col min="6" max="6" width="15.33203125" customWidth="1"/>
    <col min="7" max="8" width="9" customWidth="1"/>
  </cols>
  <sheetData>
    <row r="1" spans="1:8" ht="15.75" customHeight="1" x14ac:dyDescent="0.2">
      <c r="A1" s="2"/>
      <c r="B1" s="2"/>
      <c r="C1" s="2"/>
      <c r="D1" s="2"/>
      <c r="E1" s="2"/>
      <c r="F1" s="2"/>
      <c r="G1" s="2"/>
      <c r="H1" s="2"/>
    </row>
    <row r="2" spans="1:8" ht="15.75" customHeight="1" x14ac:dyDescent="0.2">
      <c r="A2" s="2"/>
      <c r="B2" s="2"/>
      <c r="C2" s="2"/>
      <c r="D2" s="2"/>
      <c r="E2" s="2"/>
      <c r="F2" s="2"/>
      <c r="G2" s="2"/>
      <c r="H2" s="2"/>
    </row>
    <row r="3" spans="1:8" ht="15.75" customHeight="1" x14ac:dyDescent="0.2">
      <c r="A3" s="2"/>
      <c r="B3" s="2"/>
      <c r="C3" s="2"/>
      <c r="D3" s="2"/>
      <c r="E3" s="2"/>
      <c r="F3" s="2"/>
      <c r="G3" s="2"/>
      <c r="H3" s="2"/>
    </row>
    <row r="4" spans="1:8" ht="15.75" customHeight="1" x14ac:dyDescent="0.2">
      <c r="A4" s="2"/>
      <c r="B4" s="2"/>
      <c r="C4" s="2"/>
      <c r="D4" s="2"/>
      <c r="E4" s="2"/>
      <c r="F4" s="2"/>
      <c r="G4" s="2"/>
      <c r="H4" s="2"/>
    </row>
    <row r="5" spans="1:8" ht="15.75" customHeight="1" x14ac:dyDescent="0.2">
      <c r="A5" s="2"/>
      <c r="B5" s="2"/>
      <c r="C5" s="2"/>
      <c r="D5" s="2"/>
      <c r="E5" s="2"/>
      <c r="F5" s="2"/>
      <c r="G5" s="2"/>
      <c r="H5" s="2"/>
    </row>
    <row r="6" spans="1:8" ht="15.75" customHeight="1" x14ac:dyDescent="0.2">
      <c r="A6" s="2"/>
      <c r="B6" s="2"/>
      <c r="C6" s="2"/>
      <c r="D6" s="2"/>
      <c r="E6" s="2"/>
      <c r="F6" s="2"/>
      <c r="G6" s="2"/>
      <c r="H6" s="2"/>
    </row>
    <row r="7" spans="1:8" ht="15.75" customHeight="1" x14ac:dyDescent="0.2">
      <c r="A7" s="2"/>
      <c r="B7" s="2"/>
      <c r="C7" s="2"/>
      <c r="D7" s="2"/>
      <c r="E7" s="2"/>
      <c r="F7" s="2"/>
      <c r="G7" s="2"/>
      <c r="H7" s="2"/>
    </row>
    <row r="8" spans="1:8" ht="15.75" customHeight="1" x14ac:dyDescent="0.2">
      <c r="A8" s="2"/>
      <c r="B8" s="2"/>
      <c r="C8" s="2"/>
      <c r="D8" s="2"/>
      <c r="E8" s="2"/>
      <c r="F8" s="2"/>
      <c r="G8" s="2"/>
      <c r="H8" s="2"/>
    </row>
    <row r="9" spans="1:8" ht="15.75" customHeight="1" x14ac:dyDescent="0.2">
      <c r="A9" s="2"/>
      <c r="B9" s="2"/>
      <c r="C9" s="2"/>
      <c r="D9" s="2"/>
      <c r="E9" s="2"/>
      <c r="F9" s="2"/>
      <c r="G9" s="2"/>
      <c r="H9" s="2"/>
    </row>
    <row r="10" spans="1:8" ht="15.75" customHeight="1" x14ac:dyDescent="0.2">
      <c r="A10" s="2"/>
      <c r="B10" s="2"/>
      <c r="C10" s="2"/>
      <c r="D10" s="2"/>
      <c r="E10" s="2"/>
      <c r="F10" s="2"/>
      <c r="G10" s="2"/>
      <c r="H10" s="2"/>
    </row>
    <row r="11" spans="1:8" ht="15.75" customHeight="1" x14ac:dyDescent="0.2">
      <c r="A11" s="2"/>
      <c r="B11" s="2"/>
      <c r="C11" s="2"/>
      <c r="D11" s="2"/>
      <c r="E11" s="2"/>
      <c r="F11" s="2"/>
      <c r="G11" s="2"/>
      <c r="H11" s="2"/>
    </row>
    <row r="12" spans="1:8" ht="15.75" customHeight="1" x14ac:dyDescent="0.2">
      <c r="A12" s="2"/>
      <c r="B12" s="2"/>
      <c r="C12" s="2"/>
      <c r="D12" s="2"/>
      <c r="E12" s="2"/>
      <c r="F12" s="2"/>
      <c r="G12" s="2"/>
      <c r="H12" s="2"/>
    </row>
    <row r="13" spans="1:8" ht="15.75" customHeight="1" x14ac:dyDescent="0.2">
      <c r="A13" s="2"/>
      <c r="B13" s="2"/>
      <c r="C13" s="2"/>
      <c r="D13" s="2"/>
      <c r="E13" s="2"/>
      <c r="F13" s="2"/>
      <c r="G13" s="2"/>
      <c r="H13" s="2"/>
    </row>
    <row r="14" spans="1:8" ht="15.75" customHeight="1" x14ac:dyDescent="0.2">
      <c r="A14" s="2"/>
      <c r="B14" s="2"/>
      <c r="C14" s="2"/>
      <c r="D14" s="2"/>
      <c r="E14" s="2"/>
      <c r="F14" s="2"/>
      <c r="G14" s="2"/>
      <c r="H14" s="2"/>
    </row>
    <row r="15" spans="1:8" ht="15.75" customHeight="1" x14ac:dyDescent="0.2">
      <c r="A15" s="2"/>
      <c r="B15" s="2"/>
      <c r="C15" s="2"/>
      <c r="D15" s="2"/>
      <c r="E15" s="2"/>
      <c r="F15" s="2"/>
      <c r="G15" s="2"/>
      <c r="H15" s="2"/>
    </row>
    <row r="16" spans="1:8" ht="15.75" customHeight="1" x14ac:dyDescent="0.2">
      <c r="A16" s="2"/>
      <c r="B16" s="2"/>
      <c r="C16" s="2"/>
      <c r="D16" s="2"/>
      <c r="E16" s="2"/>
      <c r="F16" s="2"/>
      <c r="G16" s="2"/>
      <c r="H16" s="2"/>
    </row>
    <row r="17" spans="1:8" ht="15.75" customHeight="1" x14ac:dyDescent="0.2">
      <c r="A17" s="2"/>
      <c r="B17" s="2"/>
      <c r="C17" s="2"/>
      <c r="D17" s="2"/>
      <c r="E17" s="2"/>
      <c r="F17" s="2"/>
      <c r="G17" s="2"/>
      <c r="H17" s="2"/>
    </row>
    <row r="18" spans="1:8" ht="15.75" customHeight="1" x14ac:dyDescent="0.2">
      <c r="A18" s="2"/>
      <c r="B18" s="2"/>
      <c r="C18" s="2"/>
      <c r="D18" s="2"/>
      <c r="E18" s="2"/>
      <c r="F18" s="2"/>
      <c r="G18" s="2"/>
      <c r="H18" s="2"/>
    </row>
    <row r="19" spans="1:8" ht="15.75" customHeight="1" x14ac:dyDescent="0.2">
      <c r="A19" s="2"/>
      <c r="B19" s="2"/>
      <c r="C19" s="2"/>
      <c r="D19" s="2"/>
      <c r="E19" s="2"/>
      <c r="F19" s="2"/>
      <c r="G19" s="2"/>
      <c r="H19" s="2"/>
    </row>
    <row r="20" spans="1:8" ht="15.75" customHeight="1" x14ac:dyDescent="0.2">
      <c r="A20" s="2"/>
      <c r="B20" s="2"/>
      <c r="C20" s="2"/>
      <c r="D20" s="2"/>
      <c r="E20" s="2"/>
      <c r="F20" s="2"/>
      <c r="G20" s="2"/>
      <c r="H20" s="2"/>
    </row>
    <row r="21" spans="1:8" ht="15.75" customHeight="1" x14ac:dyDescent="0.2">
      <c r="A21" s="2"/>
      <c r="B21" s="2"/>
      <c r="C21" s="2"/>
      <c r="D21" s="2"/>
      <c r="E21" s="2"/>
      <c r="F21" s="2"/>
      <c r="G21" s="2"/>
      <c r="H21" s="2"/>
    </row>
    <row r="22" spans="1:8" ht="15.75" customHeight="1" x14ac:dyDescent="0.2">
      <c r="A22" s="2"/>
      <c r="B22" s="2"/>
      <c r="C22" s="2"/>
      <c r="D22" s="2"/>
      <c r="E22" s="2"/>
      <c r="F22" s="2"/>
      <c r="G22" s="2"/>
      <c r="H22" s="2"/>
    </row>
    <row r="23" spans="1:8" ht="15.75" customHeight="1" x14ac:dyDescent="0.2">
      <c r="A23" s="2"/>
      <c r="B23" s="2"/>
      <c r="C23" s="2"/>
      <c r="D23" s="2"/>
      <c r="E23" s="2"/>
      <c r="F23" s="2"/>
      <c r="G23" s="2"/>
      <c r="H23" s="2"/>
    </row>
    <row r="24" spans="1:8" ht="15.75" customHeight="1" x14ac:dyDescent="0.2">
      <c r="A24" s="2"/>
      <c r="B24" s="2"/>
      <c r="C24" s="2"/>
      <c r="D24" s="2"/>
      <c r="E24" s="2"/>
      <c r="F24" s="2"/>
      <c r="G24" s="2"/>
      <c r="H24" s="2"/>
    </row>
    <row r="25" spans="1:8" ht="15.75" customHeight="1" x14ac:dyDescent="0.2">
      <c r="A25" s="2"/>
      <c r="B25" s="2"/>
      <c r="C25" s="2"/>
      <c r="D25" s="2"/>
      <c r="E25" s="2"/>
      <c r="F25" s="2"/>
      <c r="G25" s="2"/>
      <c r="H25" s="2"/>
    </row>
    <row r="26" spans="1:8" ht="15.75" customHeight="1" x14ac:dyDescent="0.2">
      <c r="A26" s="2"/>
      <c r="B26" s="2"/>
      <c r="C26" s="2"/>
      <c r="D26" s="2"/>
      <c r="E26" s="2"/>
      <c r="F26" s="2"/>
      <c r="G26" s="2"/>
      <c r="H26" s="2"/>
    </row>
    <row r="27" spans="1:8" ht="15.75" customHeight="1" x14ac:dyDescent="0.2">
      <c r="A27" s="2"/>
      <c r="B27" s="2"/>
      <c r="C27" s="2"/>
      <c r="D27" s="2"/>
      <c r="E27" s="2"/>
      <c r="F27" s="2"/>
      <c r="G27" s="2"/>
      <c r="H27" s="2"/>
    </row>
    <row r="28" spans="1:8" ht="15.75" customHeight="1" x14ac:dyDescent="0.2">
      <c r="A28" s="2"/>
      <c r="B28" s="2"/>
      <c r="C28" s="2"/>
      <c r="D28" s="2"/>
      <c r="E28" s="2"/>
      <c r="F28" s="2"/>
      <c r="G28" s="2"/>
      <c r="H28" s="2"/>
    </row>
    <row r="29" spans="1:8" ht="15.75" customHeight="1" x14ac:dyDescent="0.2">
      <c r="A29" s="2"/>
      <c r="B29" s="2"/>
      <c r="C29" s="2"/>
      <c r="D29" s="2"/>
      <c r="E29" s="2"/>
      <c r="F29" s="2"/>
      <c r="G29" s="2"/>
      <c r="H29" s="2"/>
    </row>
    <row r="30" spans="1:8" ht="15.75" customHeight="1" x14ac:dyDescent="0.2">
      <c r="A30" s="2"/>
      <c r="B30" s="2"/>
      <c r="C30" s="2"/>
      <c r="D30" s="2"/>
      <c r="E30" s="2"/>
      <c r="F30" s="2"/>
      <c r="G30" s="2"/>
      <c r="H30" s="2"/>
    </row>
    <row r="31" spans="1:8" ht="15.75" customHeight="1" x14ac:dyDescent="0.2">
      <c r="A31" s="2"/>
      <c r="B31" s="2"/>
      <c r="C31" s="2"/>
      <c r="D31" s="2"/>
      <c r="E31" s="2"/>
      <c r="F31" s="2"/>
      <c r="G31" s="2"/>
      <c r="H31" s="2"/>
    </row>
    <row r="32" spans="1:8" ht="15.75" customHeight="1" x14ac:dyDescent="0.2">
      <c r="A32" s="2"/>
      <c r="B32" s="2"/>
      <c r="C32" s="2"/>
      <c r="D32" s="2"/>
      <c r="E32" s="2"/>
      <c r="F32" s="2"/>
      <c r="G32" s="2"/>
      <c r="H32" s="2"/>
    </row>
    <row r="33" spans="1:8" ht="15.75" customHeight="1" x14ac:dyDescent="0.2">
      <c r="A33" s="2"/>
      <c r="B33" s="2"/>
      <c r="C33" s="2"/>
      <c r="D33" s="2"/>
      <c r="E33" s="2"/>
      <c r="F33" s="2"/>
      <c r="G33" s="2"/>
      <c r="H33" s="2"/>
    </row>
    <row r="34" spans="1:8" ht="15.75" customHeight="1" x14ac:dyDescent="0.2">
      <c r="A34" s="2"/>
      <c r="B34" s="2"/>
      <c r="C34" s="2"/>
      <c r="D34" s="2"/>
      <c r="E34" s="2"/>
      <c r="F34" s="2"/>
      <c r="G34" s="2"/>
      <c r="H34" s="2"/>
    </row>
    <row r="35" spans="1:8" ht="15.75" customHeight="1" x14ac:dyDescent="0.2">
      <c r="A35" s="2"/>
      <c r="B35" s="2"/>
      <c r="C35" s="2"/>
      <c r="D35" s="2"/>
      <c r="E35" s="2"/>
      <c r="F35" s="2"/>
      <c r="G35" s="2"/>
      <c r="H35" s="2"/>
    </row>
    <row r="36" spans="1:8" ht="15.75" customHeight="1" x14ac:dyDescent="0.2">
      <c r="A36" s="2"/>
      <c r="B36" s="2"/>
      <c r="C36" s="2"/>
      <c r="D36" s="2"/>
      <c r="E36" s="2"/>
      <c r="F36" s="2"/>
      <c r="G36" s="2"/>
      <c r="H36" s="2"/>
    </row>
    <row r="37" spans="1:8" ht="15.75" customHeight="1" x14ac:dyDescent="0.2">
      <c r="A37" s="2"/>
      <c r="B37" s="2"/>
      <c r="C37" s="2"/>
      <c r="D37" s="2"/>
      <c r="E37" s="2"/>
      <c r="F37" s="2"/>
      <c r="G37" s="2"/>
      <c r="H37" s="2"/>
    </row>
    <row r="38" spans="1:8" ht="15.75" customHeight="1" x14ac:dyDescent="0.2">
      <c r="A38" s="2"/>
      <c r="B38" s="2"/>
      <c r="C38" s="2"/>
      <c r="D38" s="2"/>
      <c r="E38" s="2"/>
      <c r="F38" s="2"/>
      <c r="G38" s="2"/>
      <c r="H38" s="2"/>
    </row>
    <row r="39" spans="1:8" ht="15.75" customHeight="1" x14ac:dyDescent="0.2">
      <c r="A39" s="2"/>
      <c r="B39" s="2"/>
      <c r="C39" s="2"/>
      <c r="D39" s="2"/>
      <c r="E39" s="2"/>
      <c r="F39" s="2"/>
      <c r="G39" s="2"/>
      <c r="H39" s="2"/>
    </row>
    <row r="40" spans="1:8" ht="15.75" customHeight="1" x14ac:dyDescent="0.2">
      <c r="A40" s="2"/>
      <c r="B40" s="2"/>
      <c r="C40" s="2"/>
      <c r="D40" s="2"/>
      <c r="E40" s="2"/>
      <c r="F40" s="2"/>
      <c r="G40" s="2"/>
      <c r="H40" s="2"/>
    </row>
    <row r="41" spans="1:8" ht="15.75" customHeight="1" x14ac:dyDescent="0.2">
      <c r="A41" s="2"/>
      <c r="B41" s="2"/>
      <c r="C41" s="2"/>
      <c r="D41" s="2"/>
      <c r="E41" s="2"/>
      <c r="F41" s="2"/>
      <c r="G41" s="2"/>
      <c r="H41" s="2"/>
    </row>
    <row r="42" spans="1:8" ht="15.75" customHeight="1" x14ac:dyDescent="0.2">
      <c r="A42" s="2"/>
      <c r="B42" s="2"/>
      <c r="C42" s="2"/>
      <c r="D42" s="2"/>
      <c r="E42" s="2"/>
      <c r="F42" s="2"/>
      <c r="G42" s="2"/>
      <c r="H42" s="2"/>
    </row>
    <row r="43" spans="1:8" ht="15.75" customHeight="1" x14ac:dyDescent="0.2">
      <c r="A43" s="2"/>
      <c r="B43" s="2"/>
      <c r="C43" s="2"/>
      <c r="D43" s="2"/>
      <c r="E43" s="2"/>
      <c r="F43" s="2"/>
      <c r="G43" s="2"/>
      <c r="H43" s="2"/>
    </row>
    <row r="44" spans="1:8" ht="15.75" customHeight="1" x14ac:dyDescent="0.2">
      <c r="A44" s="2"/>
      <c r="B44" s="2"/>
      <c r="C44" s="2"/>
      <c r="D44" s="2"/>
      <c r="E44" s="2"/>
      <c r="F44" s="2"/>
      <c r="G44" s="2"/>
      <c r="H44" s="2"/>
    </row>
    <row r="45" spans="1:8" ht="15.75" customHeight="1" x14ac:dyDescent="0.2">
      <c r="A45" s="2"/>
      <c r="B45" s="2"/>
      <c r="C45" s="2"/>
      <c r="D45" s="2"/>
      <c r="E45" s="2"/>
      <c r="F45" s="2"/>
      <c r="G45" s="2"/>
      <c r="H45" s="2"/>
    </row>
    <row r="46" spans="1:8" ht="15.75" customHeight="1" x14ac:dyDescent="0.2">
      <c r="A46" s="2"/>
      <c r="B46" s="2"/>
      <c r="C46" s="2"/>
      <c r="D46" s="2"/>
      <c r="E46" s="2"/>
      <c r="F46" s="2"/>
      <c r="G46" s="2"/>
      <c r="H46" s="2"/>
    </row>
    <row r="47" spans="1:8" ht="15.75" customHeight="1" x14ac:dyDescent="0.2">
      <c r="A47" s="2"/>
      <c r="B47" s="2"/>
      <c r="C47" s="2"/>
      <c r="D47" s="2"/>
      <c r="E47" s="2"/>
      <c r="F47" s="2"/>
      <c r="G47" s="2"/>
      <c r="H47" s="2"/>
    </row>
    <row r="48" spans="1:8" ht="15.75" customHeight="1" x14ac:dyDescent="0.2">
      <c r="A48" s="2"/>
      <c r="B48" s="2"/>
      <c r="C48" s="2"/>
      <c r="D48" s="2"/>
      <c r="E48" s="2"/>
      <c r="F48" s="2"/>
      <c r="G48" s="2"/>
      <c r="H48" s="2"/>
    </row>
    <row r="49" spans="1:8" ht="15.75" customHeight="1" x14ac:dyDescent="0.2">
      <c r="A49" s="2"/>
      <c r="B49" s="2"/>
      <c r="C49" s="2"/>
      <c r="D49" s="2"/>
      <c r="E49" s="2"/>
      <c r="F49" s="2"/>
      <c r="G49" s="2"/>
      <c r="H49" s="2"/>
    </row>
    <row r="50" spans="1:8" ht="15.75" customHeight="1" x14ac:dyDescent="0.2">
      <c r="A50" s="2"/>
      <c r="B50" s="2"/>
      <c r="C50" s="2"/>
      <c r="D50" s="2"/>
      <c r="E50" s="2"/>
      <c r="F50" s="2"/>
      <c r="G50" s="2"/>
      <c r="H50" s="2"/>
    </row>
    <row r="51" spans="1:8" ht="15.75" customHeight="1" x14ac:dyDescent="0.2">
      <c r="A51" s="2"/>
      <c r="B51" s="2"/>
      <c r="C51" s="2"/>
      <c r="D51" s="2"/>
      <c r="E51" s="2"/>
      <c r="F51" s="2"/>
      <c r="G51" s="2"/>
      <c r="H51" s="2"/>
    </row>
    <row r="52" spans="1:8" ht="15.75" customHeight="1" x14ac:dyDescent="0.2">
      <c r="A52" s="2"/>
      <c r="B52" s="2"/>
      <c r="C52" s="2"/>
      <c r="D52" s="2"/>
      <c r="E52" s="2"/>
      <c r="F52" s="2"/>
      <c r="G52" s="2"/>
      <c r="H52" s="2"/>
    </row>
    <row r="53" spans="1:8" ht="15.75" customHeight="1" x14ac:dyDescent="0.2">
      <c r="A53" s="2"/>
      <c r="B53" s="2"/>
      <c r="C53" s="2"/>
      <c r="D53" s="2"/>
      <c r="E53" s="2"/>
      <c r="F53" s="2"/>
      <c r="G53" s="2"/>
      <c r="H53" s="2"/>
    </row>
    <row r="54" spans="1:8" ht="15.75" customHeight="1" x14ac:dyDescent="0.2">
      <c r="A54" s="2"/>
      <c r="B54" s="2"/>
      <c r="C54" s="2"/>
      <c r="D54" s="2"/>
      <c r="E54" s="2"/>
      <c r="F54" s="2"/>
      <c r="G54" s="2"/>
      <c r="H54"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52"/>
  <sheetViews>
    <sheetView tabSelected="1" workbookViewId="0">
      <pane xSplit="1" ySplit="4" topLeftCell="B136" activePane="bottomRight" state="frozen"/>
      <selection pane="topRight"/>
      <selection pane="bottomLeft"/>
      <selection pane="bottomRight" activeCell="A162" sqref="A162"/>
    </sheetView>
  </sheetViews>
  <sheetFormatPr baseColWidth="10" defaultColWidth="12.6640625" defaultRowHeight="13" x14ac:dyDescent="0.15"/>
  <cols>
    <col min="1" max="1" width="64.1640625" customWidth="1"/>
    <col min="2" max="6" width="16.6640625" customWidth="1"/>
    <col min="7" max="21" width="16.83203125" customWidth="1"/>
    <col min="22" max="22" width="10.6640625" customWidth="1"/>
    <col min="23" max="26" width="16.6640625" customWidth="1"/>
  </cols>
  <sheetData>
    <row r="1" spans="1:29" ht="15" customHeight="1" x14ac:dyDescent="0.15">
      <c r="A1" s="3"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9" ht="15" customHeight="1" x14ac:dyDescent="0.15">
      <c r="A2" s="3" t="s">
        <v>1</v>
      </c>
      <c r="B2" s="10"/>
      <c r="C2" s="10"/>
      <c r="D2" s="10"/>
      <c r="E2" s="10"/>
      <c r="F2" s="10"/>
      <c r="G2" s="10"/>
      <c r="H2" s="10"/>
      <c r="I2" s="10"/>
      <c r="J2" s="10"/>
      <c r="K2" s="10"/>
      <c r="L2" s="10"/>
      <c r="M2" s="10"/>
      <c r="N2" s="10"/>
      <c r="O2" s="10"/>
      <c r="P2" s="10"/>
      <c r="Q2" s="10"/>
      <c r="R2" s="10"/>
      <c r="S2" s="10"/>
      <c r="T2" s="10"/>
      <c r="U2" s="10"/>
      <c r="V2" s="10"/>
      <c r="W2" s="10"/>
      <c r="X2" s="4"/>
      <c r="Y2" s="4"/>
      <c r="Z2" s="4"/>
      <c r="AA2" s="4"/>
      <c r="AB2" s="4"/>
    </row>
    <row r="3" spans="1:29" ht="15" customHeight="1" x14ac:dyDescent="0.15">
      <c r="A3" s="5" t="s">
        <v>2</v>
      </c>
      <c r="B3" s="6"/>
      <c r="C3" s="6"/>
      <c r="D3" s="6"/>
      <c r="E3" s="6"/>
      <c r="F3" s="6"/>
      <c r="G3" s="6"/>
      <c r="H3" s="6"/>
      <c r="I3" s="6"/>
      <c r="J3" s="6"/>
      <c r="K3" s="6"/>
      <c r="L3" s="6"/>
      <c r="M3" s="6"/>
      <c r="N3" s="6"/>
      <c r="O3" s="6"/>
      <c r="P3" s="6"/>
      <c r="Q3" s="6"/>
      <c r="R3" s="6"/>
      <c r="S3" s="6"/>
      <c r="T3" s="6"/>
      <c r="U3" s="6"/>
      <c r="V3" s="10"/>
      <c r="W3" s="6" t="s">
        <v>3</v>
      </c>
      <c r="X3" s="6"/>
      <c r="Y3" s="6"/>
      <c r="Z3" s="6"/>
      <c r="AA3" s="6"/>
      <c r="AB3" s="6"/>
    </row>
    <row r="4" spans="1:29" ht="15" customHeight="1" x14ac:dyDescent="0.15">
      <c r="A4" s="10"/>
      <c r="B4" s="7">
        <v>43190</v>
      </c>
      <c r="C4" s="7">
        <v>43281</v>
      </c>
      <c r="D4" s="7">
        <v>43373</v>
      </c>
      <c r="E4" s="7">
        <v>43465</v>
      </c>
      <c r="F4" s="7">
        <v>43555</v>
      </c>
      <c r="G4" s="7">
        <v>43646</v>
      </c>
      <c r="H4" s="7">
        <v>43738</v>
      </c>
      <c r="I4" s="7">
        <v>43830</v>
      </c>
      <c r="J4" s="7">
        <v>43921</v>
      </c>
      <c r="K4" s="7">
        <v>44012</v>
      </c>
      <c r="L4" s="7">
        <v>44104</v>
      </c>
      <c r="M4" s="7">
        <v>44196</v>
      </c>
      <c r="N4" s="7">
        <v>44286</v>
      </c>
      <c r="O4" s="7">
        <v>44377</v>
      </c>
      <c r="P4" s="7">
        <v>44469</v>
      </c>
      <c r="Q4" s="7">
        <v>44561</v>
      </c>
      <c r="R4" s="7">
        <v>44651</v>
      </c>
      <c r="S4" s="7">
        <v>44742</v>
      </c>
      <c r="T4" s="7">
        <v>44834</v>
      </c>
      <c r="U4" s="7">
        <v>44926</v>
      </c>
      <c r="V4" s="33"/>
      <c r="W4" s="7">
        <v>43100</v>
      </c>
      <c r="X4" s="7">
        <v>43465</v>
      </c>
      <c r="Y4" s="7">
        <v>43830</v>
      </c>
      <c r="Z4" s="7">
        <v>44196</v>
      </c>
      <c r="AA4" s="7">
        <v>44561</v>
      </c>
      <c r="AB4" s="7">
        <v>44926</v>
      </c>
    </row>
    <row r="5" spans="1:29" ht="15" customHeight="1" x14ac:dyDescent="0.15">
      <c r="A5" s="10"/>
      <c r="B5" s="78" t="s">
        <v>4</v>
      </c>
      <c r="C5" s="78"/>
      <c r="D5" s="78"/>
      <c r="E5" s="78"/>
      <c r="F5" s="78"/>
      <c r="G5" s="78"/>
      <c r="H5" s="78"/>
      <c r="I5" s="78"/>
      <c r="J5" s="78"/>
      <c r="K5" s="78"/>
      <c r="L5" s="78"/>
      <c r="M5" s="78"/>
      <c r="N5" s="78"/>
      <c r="O5" s="78"/>
      <c r="P5" s="78"/>
      <c r="Q5" s="78"/>
      <c r="R5" s="78"/>
      <c r="S5" s="78"/>
      <c r="T5" s="78"/>
      <c r="U5" s="78"/>
      <c r="V5" s="10"/>
      <c r="W5" s="9" t="s">
        <v>5</v>
      </c>
      <c r="X5" s="9" t="s">
        <v>5</v>
      </c>
      <c r="Y5" s="9" t="s">
        <v>5</v>
      </c>
      <c r="Z5" s="9" t="s">
        <v>5</v>
      </c>
      <c r="AA5" s="9" t="s">
        <v>5</v>
      </c>
      <c r="AB5" s="9" t="s">
        <v>5</v>
      </c>
    </row>
    <row r="6" spans="1:29" ht="15" customHeight="1" x14ac:dyDescent="0.15">
      <c r="A6" s="10" t="s">
        <v>6</v>
      </c>
      <c r="B6" s="11">
        <v>316.3</v>
      </c>
      <c r="C6" s="11">
        <v>339.2</v>
      </c>
      <c r="D6" s="11">
        <v>360.3</v>
      </c>
      <c r="E6" s="11">
        <v>375.9</v>
      </c>
      <c r="F6" s="11">
        <v>385.6</v>
      </c>
      <c r="G6" s="11">
        <v>401.5</v>
      </c>
      <c r="H6" s="11">
        <v>428.2</v>
      </c>
      <c r="I6" s="11">
        <v>446</v>
      </c>
      <c r="J6" s="11">
        <v>455</v>
      </c>
      <c r="K6" s="11">
        <v>467.4</v>
      </c>
      <c r="L6" s="11">
        <v>487.4</v>
      </c>
      <c r="M6" s="11">
        <v>504.1</v>
      </c>
      <c r="N6" s="11">
        <v>511.6</v>
      </c>
      <c r="O6" s="11">
        <v>530.6</v>
      </c>
      <c r="P6" s="11">
        <v>550.20000000000005</v>
      </c>
      <c r="Q6" s="11">
        <v>565.5</v>
      </c>
      <c r="R6" s="11">
        <v>562.4</v>
      </c>
      <c r="S6" s="11">
        <v>572.70000000000005</v>
      </c>
      <c r="T6" s="11">
        <v>591</v>
      </c>
      <c r="U6" s="11">
        <v>598.79999999999995</v>
      </c>
      <c r="V6" s="10"/>
      <c r="W6" s="11">
        <v>1106.8</v>
      </c>
      <c r="X6" s="11">
        <v>1391.7</v>
      </c>
      <c r="Y6" s="11">
        <f>SUM(F6:I6)</f>
        <v>1661.3</v>
      </c>
      <c r="Z6" s="11">
        <f>SUM(J6:M6)</f>
        <v>1913.9</v>
      </c>
      <c r="AA6" s="11">
        <f>SUM(N6:Q6)</f>
        <v>2157.9</v>
      </c>
      <c r="AB6" s="11">
        <f>SUM(R6:U6)</f>
        <v>2324.8999999999996</v>
      </c>
    </row>
    <row r="7" spans="1:29" ht="15" customHeight="1" x14ac:dyDescent="0.15">
      <c r="A7" s="12" t="s">
        <v>7</v>
      </c>
      <c r="B7" s="13">
        <v>120.6</v>
      </c>
      <c r="C7" s="13">
        <v>89.5</v>
      </c>
      <c r="D7" s="13">
        <v>90.2</v>
      </c>
      <c r="E7" s="13">
        <v>94.4</v>
      </c>
      <c r="F7" s="13">
        <v>98.4</v>
      </c>
      <c r="G7" s="13">
        <v>102.9</v>
      </c>
      <c r="H7" s="13">
        <v>104.8</v>
      </c>
      <c r="I7" s="13">
        <v>104.9</v>
      </c>
      <c r="J7" s="13">
        <v>103.1</v>
      </c>
      <c r="K7" s="13">
        <v>102.5</v>
      </c>
      <c r="L7" s="13">
        <v>103.2</v>
      </c>
      <c r="M7" s="13">
        <v>105.8</v>
      </c>
      <c r="N7" s="13">
        <v>109.3</v>
      </c>
      <c r="O7" s="13">
        <v>107.1</v>
      </c>
      <c r="P7" s="13">
        <v>112</v>
      </c>
      <c r="Q7" s="13">
        <v>115.8</v>
      </c>
      <c r="R7" s="13">
        <v>112.9</v>
      </c>
      <c r="S7" s="13">
        <v>105.8</v>
      </c>
      <c r="T7" s="13">
        <v>109.7</v>
      </c>
      <c r="U7" s="13">
        <v>115.8</v>
      </c>
      <c r="V7" s="10"/>
      <c r="W7" s="13">
        <v>368.9</v>
      </c>
      <c r="X7" s="13">
        <v>394.7</v>
      </c>
      <c r="Y7" s="13">
        <f>SUM(F7:I7)</f>
        <v>411</v>
      </c>
      <c r="Z7" s="13">
        <f>SUM(J7:M7)</f>
        <v>414.6</v>
      </c>
      <c r="AA7" s="13">
        <f>SUM(N7:Q7)</f>
        <v>444.2</v>
      </c>
      <c r="AB7" s="13">
        <f>SUM(R7:U7)</f>
        <v>444.2</v>
      </c>
    </row>
    <row r="8" spans="1:29" ht="15" customHeight="1" x14ac:dyDescent="0.15">
      <c r="A8" s="10" t="s">
        <v>8</v>
      </c>
      <c r="B8" s="14">
        <v>195.7</v>
      </c>
      <c r="C8" s="14">
        <v>249.7</v>
      </c>
      <c r="D8" s="14">
        <v>270.10000000000002</v>
      </c>
      <c r="E8" s="14">
        <v>281.5</v>
      </c>
      <c r="F8" s="14">
        <f t="shared" ref="F8:U8" si="0">F6-F7</f>
        <v>287.20000000000005</v>
      </c>
      <c r="G8" s="14">
        <f t="shared" si="0"/>
        <v>298.60000000000002</v>
      </c>
      <c r="H8" s="14">
        <f t="shared" si="0"/>
        <v>323.39999999999998</v>
      </c>
      <c r="I8" s="14">
        <f t="shared" si="0"/>
        <v>341.1</v>
      </c>
      <c r="J8" s="14">
        <f t="shared" si="0"/>
        <v>351.9</v>
      </c>
      <c r="K8" s="14">
        <f t="shared" si="0"/>
        <v>364.9</v>
      </c>
      <c r="L8" s="14">
        <f t="shared" si="0"/>
        <v>384.2</v>
      </c>
      <c r="M8" s="14">
        <f t="shared" si="0"/>
        <v>398.3</v>
      </c>
      <c r="N8" s="14">
        <f t="shared" si="0"/>
        <v>402.3</v>
      </c>
      <c r="O8" s="14">
        <f t="shared" si="0"/>
        <v>423.5</v>
      </c>
      <c r="P8" s="14">
        <f t="shared" si="0"/>
        <v>438.20000000000005</v>
      </c>
      <c r="Q8" s="14">
        <f t="shared" si="0"/>
        <v>449.7</v>
      </c>
      <c r="R8" s="14">
        <f t="shared" si="0"/>
        <v>449.5</v>
      </c>
      <c r="S8" s="14">
        <f t="shared" si="0"/>
        <v>466.90000000000003</v>
      </c>
      <c r="T8" s="14">
        <f t="shared" si="0"/>
        <v>481.3</v>
      </c>
      <c r="U8" s="14">
        <f t="shared" si="0"/>
        <v>482.99999999999994</v>
      </c>
      <c r="V8" s="10"/>
      <c r="W8" s="14">
        <v>737.9</v>
      </c>
      <c r="X8" s="14">
        <v>997</v>
      </c>
      <c r="Y8" s="14">
        <f>Y6-Y7</f>
        <v>1250.3</v>
      </c>
      <c r="Z8" s="14">
        <f>Z6-Z7</f>
        <v>1499.3000000000002</v>
      </c>
      <c r="AA8" s="14">
        <f>AA6-AA7</f>
        <v>1713.7</v>
      </c>
      <c r="AB8" s="14">
        <f>AB6-AB7</f>
        <v>1880.6999999999996</v>
      </c>
    </row>
    <row r="9" spans="1:29" ht="15" customHeight="1" x14ac:dyDescent="0.15">
      <c r="A9" s="10" t="s">
        <v>9</v>
      </c>
      <c r="B9" s="10"/>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1:29" ht="15" customHeight="1" x14ac:dyDescent="0.15">
      <c r="A10" s="12" t="s">
        <v>10</v>
      </c>
      <c r="B10" s="15">
        <v>378.5</v>
      </c>
      <c r="C10" s="15">
        <v>119.7</v>
      </c>
      <c r="D10" s="15">
        <v>133.19999999999999</v>
      </c>
      <c r="E10" s="15">
        <v>136.80000000000001</v>
      </c>
      <c r="F10" s="15">
        <v>150</v>
      </c>
      <c r="G10" s="15">
        <v>162.4</v>
      </c>
      <c r="H10" s="15">
        <v>172.8</v>
      </c>
      <c r="I10" s="15">
        <v>176.9</v>
      </c>
      <c r="J10" s="15">
        <v>181.8</v>
      </c>
      <c r="K10" s="15">
        <v>185.8</v>
      </c>
      <c r="L10" s="15">
        <v>183.3</v>
      </c>
      <c r="M10" s="15">
        <v>176.6</v>
      </c>
      <c r="N10" s="15">
        <v>181.2</v>
      </c>
      <c r="O10" s="15">
        <v>185.5</v>
      </c>
      <c r="P10" s="15">
        <v>187.3</v>
      </c>
      <c r="Q10" s="15">
        <v>201.9</v>
      </c>
      <c r="R10" s="15">
        <v>210.8</v>
      </c>
      <c r="S10" s="15">
        <v>215</v>
      </c>
      <c r="T10" s="15">
        <v>227.6</v>
      </c>
      <c r="U10" s="15">
        <v>238.5</v>
      </c>
      <c r="V10" s="10"/>
      <c r="W10" s="15">
        <v>380.3</v>
      </c>
      <c r="X10" s="15">
        <v>768.2</v>
      </c>
      <c r="Y10" s="15">
        <f>SUM(F10:I10)</f>
        <v>662.1</v>
      </c>
      <c r="Z10" s="15">
        <f>SUM(J10:M10)</f>
        <v>727.50000000000011</v>
      </c>
      <c r="AA10" s="15">
        <f>SUM(N10:Q10)</f>
        <v>755.9</v>
      </c>
      <c r="AB10" s="15">
        <f>SUM(R10:U10)</f>
        <v>891.9</v>
      </c>
      <c r="AC10" s="1"/>
    </row>
    <row r="11" spans="1:29" ht="15" customHeight="1" x14ac:dyDescent="0.15">
      <c r="A11" s="12" t="s">
        <v>11</v>
      </c>
      <c r="B11" s="15">
        <v>157</v>
      </c>
      <c r="C11" s="15">
        <v>87.4</v>
      </c>
      <c r="D11" s="15">
        <v>95</v>
      </c>
      <c r="E11" s="15">
        <v>100.2</v>
      </c>
      <c r="F11" s="15">
        <v>101.5</v>
      </c>
      <c r="G11" s="15">
        <v>107.3</v>
      </c>
      <c r="H11" s="15">
        <v>108.2</v>
      </c>
      <c r="I11" s="15">
        <v>106.3</v>
      </c>
      <c r="J11" s="15">
        <v>104.3</v>
      </c>
      <c r="K11" s="15">
        <v>102.8</v>
      </c>
      <c r="L11" s="15">
        <v>105.8</v>
      </c>
      <c r="M11" s="15">
        <v>109.9</v>
      </c>
      <c r="N11" s="15">
        <v>102.7</v>
      </c>
      <c r="O11" s="15">
        <v>100.8</v>
      </c>
      <c r="P11" s="15">
        <v>115.7</v>
      </c>
      <c r="Q11" s="15">
        <v>108.3</v>
      </c>
      <c r="R11" s="15">
        <v>95.7</v>
      </c>
      <c r="S11" s="15">
        <v>105</v>
      </c>
      <c r="T11" s="15">
        <v>103.6</v>
      </c>
      <c r="U11" s="15">
        <v>105.1</v>
      </c>
      <c r="V11" s="10"/>
      <c r="W11" s="15">
        <v>314</v>
      </c>
      <c r="X11" s="15">
        <v>439.6</v>
      </c>
      <c r="Y11" s="15">
        <f>SUM(F11:I11)</f>
        <v>423.3</v>
      </c>
      <c r="Z11" s="15">
        <f>SUM(J11:M11)</f>
        <v>422.79999999999995</v>
      </c>
      <c r="AA11" s="15">
        <f>SUM(N11:Q11)</f>
        <v>427.5</v>
      </c>
      <c r="AB11" s="15">
        <f>SUM(R11:U11)</f>
        <v>409.4</v>
      </c>
      <c r="AC11" s="1"/>
    </row>
    <row r="12" spans="1:29" ht="15" customHeight="1" x14ac:dyDescent="0.15">
      <c r="A12" s="12" t="s">
        <v>12</v>
      </c>
      <c r="B12" s="15">
        <v>126.1</v>
      </c>
      <c r="C12" s="15">
        <v>49.8</v>
      </c>
      <c r="D12" s="15">
        <v>50.8</v>
      </c>
      <c r="E12" s="15">
        <v>56.5</v>
      </c>
      <c r="F12" s="15">
        <v>57</v>
      </c>
      <c r="G12" s="15">
        <v>62.9</v>
      </c>
      <c r="H12" s="15">
        <v>61</v>
      </c>
      <c r="I12" s="15">
        <v>64.5</v>
      </c>
      <c r="J12" s="15">
        <v>39</v>
      </c>
      <c r="K12" s="15">
        <v>63.5</v>
      </c>
      <c r="L12" s="15">
        <v>65.099999999999994</v>
      </c>
      <c r="M12" s="15">
        <v>60.2</v>
      </c>
      <c r="N12" s="15">
        <v>58.6</v>
      </c>
      <c r="O12" s="15">
        <v>52.8</v>
      </c>
      <c r="P12" s="15">
        <v>57.9</v>
      </c>
      <c r="Q12" s="15">
        <v>55.3</v>
      </c>
      <c r="R12" s="15">
        <v>53.5</v>
      </c>
      <c r="S12" s="15">
        <v>55.3</v>
      </c>
      <c r="T12" s="15">
        <v>56.8</v>
      </c>
      <c r="U12" s="15">
        <v>57.3</v>
      </c>
      <c r="V12" s="10"/>
      <c r="W12" s="15">
        <v>157.30000000000001</v>
      </c>
      <c r="X12" s="15">
        <v>283.2</v>
      </c>
      <c r="Y12" s="15">
        <f>SUM(F12:I12)</f>
        <v>245.4</v>
      </c>
      <c r="Z12" s="15">
        <f>SUM(J12:M12)</f>
        <v>227.8</v>
      </c>
      <c r="AA12" s="15">
        <f>SUM(N12:Q12)</f>
        <v>224.60000000000002</v>
      </c>
      <c r="AB12" s="15">
        <f>SUM(R12:U12)</f>
        <v>222.89999999999998</v>
      </c>
      <c r="AC12" s="1"/>
    </row>
    <row r="13" spans="1:29" ht="15" customHeight="1" x14ac:dyDescent="0.15">
      <c r="A13" s="12" t="s">
        <v>13</v>
      </c>
      <c r="B13" s="13">
        <v>0</v>
      </c>
      <c r="C13" s="13">
        <v>0</v>
      </c>
      <c r="D13" s="13">
        <v>0</v>
      </c>
      <c r="E13" s="13">
        <v>0</v>
      </c>
      <c r="F13" s="13">
        <v>0</v>
      </c>
      <c r="G13" s="13">
        <v>0</v>
      </c>
      <c r="H13" s="13">
        <v>0</v>
      </c>
      <c r="I13" s="13">
        <v>0</v>
      </c>
      <c r="J13" s="13">
        <v>0</v>
      </c>
      <c r="K13" s="13">
        <v>0</v>
      </c>
      <c r="L13" s="13">
        <v>0</v>
      </c>
      <c r="M13" s="13">
        <v>398.2</v>
      </c>
      <c r="N13" s="13">
        <v>17.3</v>
      </c>
      <c r="O13" s="13">
        <v>0</v>
      </c>
      <c r="P13" s="13">
        <v>0</v>
      </c>
      <c r="Q13" s="13">
        <v>14</v>
      </c>
      <c r="R13" s="13">
        <v>0</v>
      </c>
      <c r="S13" s="13">
        <v>8.6999999999999993</v>
      </c>
      <c r="T13" s="13">
        <v>4</v>
      </c>
      <c r="U13" s="13">
        <v>162.5</v>
      </c>
      <c r="V13" s="10"/>
      <c r="W13" s="13">
        <v>0</v>
      </c>
      <c r="X13" s="13">
        <v>0</v>
      </c>
      <c r="Y13" s="13">
        <v>0</v>
      </c>
      <c r="Z13" s="16">
        <f>SUM(J13:M13)</f>
        <v>398.2</v>
      </c>
      <c r="AA13" s="16">
        <f>SUM(N13:Q13)</f>
        <v>31.3</v>
      </c>
      <c r="AB13" s="13">
        <f>SUM(R13:U13)</f>
        <v>175.2</v>
      </c>
      <c r="AC13" s="1"/>
    </row>
    <row r="14" spans="1:29" ht="15" customHeight="1" x14ac:dyDescent="0.15">
      <c r="A14" s="17" t="s">
        <v>14</v>
      </c>
      <c r="B14" s="18">
        <v>661.6</v>
      </c>
      <c r="C14" s="18">
        <v>256.89999999999998</v>
      </c>
      <c r="D14" s="18">
        <v>279</v>
      </c>
      <c r="E14" s="18">
        <v>293.5</v>
      </c>
      <c r="F14" s="18">
        <f t="shared" ref="F14:K14" si="1">SUM(F10:F12)</f>
        <v>308.5</v>
      </c>
      <c r="G14" s="18">
        <f t="shared" si="1"/>
        <v>332.59999999999997</v>
      </c>
      <c r="H14" s="18">
        <f t="shared" si="1"/>
        <v>342</v>
      </c>
      <c r="I14" s="18">
        <f t="shared" si="1"/>
        <v>347.7</v>
      </c>
      <c r="J14" s="18">
        <f t="shared" si="1"/>
        <v>325.10000000000002</v>
      </c>
      <c r="K14" s="18">
        <f t="shared" si="1"/>
        <v>352.1</v>
      </c>
      <c r="L14" s="18">
        <f t="shared" ref="L14:U14" si="2">SUM(L10:L13)</f>
        <v>354.20000000000005</v>
      </c>
      <c r="M14" s="18">
        <f t="shared" si="2"/>
        <v>744.9</v>
      </c>
      <c r="N14" s="18">
        <f t="shared" si="2"/>
        <v>359.8</v>
      </c>
      <c r="O14" s="18">
        <f t="shared" si="2"/>
        <v>339.1</v>
      </c>
      <c r="P14" s="18">
        <f t="shared" si="2"/>
        <v>360.9</v>
      </c>
      <c r="Q14" s="18">
        <f t="shared" si="2"/>
        <v>379.5</v>
      </c>
      <c r="R14" s="18">
        <f t="shared" si="2"/>
        <v>360</v>
      </c>
      <c r="S14" s="18">
        <f t="shared" si="2"/>
        <v>384</v>
      </c>
      <c r="T14" s="18">
        <f t="shared" si="2"/>
        <v>392</v>
      </c>
      <c r="U14" s="18">
        <f t="shared" si="2"/>
        <v>563.40000000000009</v>
      </c>
      <c r="V14" s="10"/>
      <c r="W14" s="18">
        <v>851.6</v>
      </c>
      <c r="X14" s="18">
        <v>1491</v>
      </c>
      <c r="Y14" s="18">
        <f>SUM(Y10:Y12)</f>
        <v>1330.8000000000002</v>
      </c>
      <c r="Z14" s="18">
        <f>SUM(Z10:Z13)</f>
        <v>1776.3000000000002</v>
      </c>
      <c r="AA14" s="18">
        <f>SUM(AA10:AA13)</f>
        <v>1439.3</v>
      </c>
      <c r="AB14" s="18">
        <f>SUM(AB10:AB13)</f>
        <v>1699.3999999999999</v>
      </c>
    </row>
    <row r="15" spans="1:29" ht="15" customHeight="1" x14ac:dyDescent="0.15">
      <c r="A15" s="17" t="s">
        <v>15</v>
      </c>
      <c r="B15" s="11">
        <v>-465.9</v>
      </c>
      <c r="C15" s="11">
        <v>-7.2</v>
      </c>
      <c r="D15" s="11">
        <v>-8.9</v>
      </c>
      <c r="E15" s="11">
        <v>-12</v>
      </c>
      <c r="F15" s="11">
        <f t="shared" ref="F15:L15" si="3">F8-F14</f>
        <v>-21.299999999999955</v>
      </c>
      <c r="G15" s="11">
        <f t="shared" si="3"/>
        <v>-33.999999999999943</v>
      </c>
      <c r="H15" s="11">
        <f t="shared" si="3"/>
        <v>-18.600000000000023</v>
      </c>
      <c r="I15" s="11">
        <f t="shared" si="3"/>
        <v>-6.5999999999999659</v>
      </c>
      <c r="J15" s="11">
        <f t="shared" si="3"/>
        <v>26.799999999999955</v>
      </c>
      <c r="K15" s="11">
        <f t="shared" si="3"/>
        <v>12.799999999999955</v>
      </c>
      <c r="L15" s="11">
        <f t="shared" si="3"/>
        <v>29.999999999999943</v>
      </c>
      <c r="M15" s="11">
        <v>-346.6</v>
      </c>
      <c r="N15" s="11">
        <v>42.5</v>
      </c>
      <c r="O15" s="11">
        <f t="shared" ref="O15:U15" si="4">O8-O14</f>
        <v>84.399999999999977</v>
      </c>
      <c r="P15" s="11">
        <f t="shared" si="4"/>
        <v>77.300000000000068</v>
      </c>
      <c r="Q15" s="11">
        <f t="shared" si="4"/>
        <v>70.199999999999989</v>
      </c>
      <c r="R15" s="11">
        <f t="shared" si="4"/>
        <v>89.5</v>
      </c>
      <c r="S15" s="11">
        <f t="shared" si="4"/>
        <v>82.900000000000034</v>
      </c>
      <c r="T15" s="11">
        <f t="shared" si="4"/>
        <v>89.300000000000011</v>
      </c>
      <c r="U15" s="11">
        <f t="shared" si="4"/>
        <v>-80.400000000000148</v>
      </c>
      <c r="V15" s="10"/>
      <c r="W15" s="11">
        <v>-113.7</v>
      </c>
      <c r="X15" s="11">
        <v>-494</v>
      </c>
      <c r="Y15" s="11">
        <f>Y8-Y14</f>
        <v>-80.500000000000227</v>
      </c>
      <c r="Z15" s="11">
        <f>SUM(J15:M15)</f>
        <v>-277.00000000000017</v>
      </c>
      <c r="AA15" s="14">
        <f>SUM(N15:Q15)</f>
        <v>274.40000000000003</v>
      </c>
      <c r="AB15" s="14">
        <f>SUM(R15:U15)</f>
        <v>181.2999999999999</v>
      </c>
    </row>
    <row r="16" spans="1:29" ht="15" customHeight="1" x14ac:dyDescent="0.15">
      <c r="A16" s="17" t="s">
        <v>16</v>
      </c>
      <c r="B16" s="15">
        <v>-1.2</v>
      </c>
      <c r="C16" s="15">
        <v>2</v>
      </c>
      <c r="D16" s="15">
        <v>2.4</v>
      </c>
      <c r="E16" s="15">
        <v>3.9</v>
      </c>
      <c r="F16" s="15">
        <v>3.7</v>
      </c>
      <c r="G16" s="15">
        <v>3.2</v>
      </c>
      <c r="H16" s="15">
        <v>3</v>
      </c>
      <c r="I16" s="15">
        <v>2.6</v>
      </c>
      <c r="J16" s="15">
        <v>2.4</v>
      </c>
      <c r="K16" s="15">
        <v>0.1</v>
      </c>
      <c r="L16" s="15">
        <v>0.1</v>
      </c>
      <c r="M16" s="15">
        <v>-0.9</v>
      </c>
      <c r="N16" s="15">
        <v>-1.2</v>
      </c>
      <c r="O16" s="15">
        <v>-0.9</v>
      </c>
      <c r="P16" s="15">
        <v>-1.7</v>
      </c>
      <c r="Q16" s="15">
        <v>-1.4</v>
      </c>
      <c r="R16" s="15">
        <v>-1.4</v>
      </c>
      <c r="S16" s="15">
        <v>-0.5</v>
      </c>
      <c r="T16" s="15">
        <v>1.7</v>
      </c>
      <c r="U16" s="15">
        <v>3.5</v>
      </c>
      <c r="V16" s="10"/>
      <c r="W16" s="15">
        <v>-11</v>
      </c>
      <c r="X16" s="15">
        <v>7.1</v>
      </c>
      <c r="Y16" s="15">
        <f>SUM(F16:I16)</f>
        <v>12.5</v>
      </c>
      <c r="Z16" s="15">
        <f>SUM(J16:M16)</f>
        <v>1.7000000000000002</v>
      </c>
      <c r="AA16" s="15">
        <f>SUM(N16:Q16)</f>
        <v>-5.1999999999999993</v>
      </c>
      <c r="AB16" s="15">
        <f>SUM(R16:U16)</f>
        <v>3.3</v>
      </c>
    </row>
    <row r="17" spans="1:28" ht="15" customHeight="1" x14ac:dyDescent="0.15">
      <c r="A17" s="17" t="s">
        <v>17</v>
      </c>
      <c r="B17" s="13">
        <v>3.4</v>
      </c>
      <c r="C17" s="13">
        <v>2.2000000000000002</v>
      </c>
      <c r="D17" s="13">
        <v>0.5</v>
      </c>
      <c r="E17" s="13">
        <v>0.7</v>
      </c>
      <c r="F17" s="13">
        <v>4.2</v>
      </c>
      <c r="G17" s="13">
        <v>10</v>
      </c>
      <c r="H17" s="13">
        <v>0.2</v>
      </c>
      <c r="I17" s="13">
        <v>1.6</v>
      </c>
      <c r="J17" s="13">
        <v>10.6</v>
      </c>
      <c r="K17" s="13">
        <v>9</v>
      </c>
      <c r="L17" s="13">
        <v>3.5</v>
      </c>
      <c r="M17" s="13">
        <v>2</v>
      </c>
      <c r="N17" s="13">
        <v>5.0999999999999996</v>
      </c>
      <c r="O17" s="13">
        <v>7.5</v>
      </c>
      <c r="P17" s="13">
        <v>0.5</v>
      </c>
      <c r="Q17" s="13">
        <v>17</v>
      </c>
      <c r="R17" s="13">
        <v>5.7</v>
      </c>
      <c r="S17" s="13">
        <v>-3.3</v>
      </c>
      <c r="T17" s="13">
        <v>7.2</v>
      </c>
      <c r="U17" s="13">
        <v>-1.5</v>
      </c>
      <c r="V17" s="10"/>
      <c r="W17" s="13">
        <v>13.2</v>
      </c>
      <c r="X17" s="13">
        <v>6.8</v>
      </c>
      <c r="Y17" s="13">
        <f>SUM(F17:I17)</f>
        <v>15.999999999999998</v>
      </c>
      <c r="Z17" s="13">
        <f>SUM(J17:M17)</f>
        <v>25.1</v>
      </c>
      <c r="AA17" s="13">
        <f>SUM(N17:Q17)</f>
        <v>30.1</v>
      </c>
      <c r="AB17" s="13">
        <f>SUM(R17:U17)</f>
        <v>8.1000000000000014</v>
      </c>
    </row>
    <row r="18" spans="1:28" ht="15" customHeight="1" x14ac:dyDescent="0.15">
      <c r="A18" s="17" t="s">
        <v>18</v>
      </c>
      <c r="B18" s="14">
        <v>-463.7</v>
      </c>
      <c r="C18" s="14">
        <v>-3</v>
      </c>
      <c r="D18" s="14">
        <v>-6</v>
      </c>
      <c r="E18" s="14">
        <v>-7.4</v>
      </c>
      <c r="F18" s="14">
        <f t="shared" ref="F18:U18" si="5">SUM(F15:F17)</f>
        <v>-13.399999999999956</v>
      </c>
      <c r="G18" s="14">
        <f t="shared" si="5"/>
        <v>-20.799999999999944</v>
      </c>
      <c r="H18" s="14">
        <f t="shared" si="5"/>
        <v>-15.400000000000023</v>
      </c>
      <c r="I18" s="14">
        <f t="shared" si="5"/>
        <v>-2.3999999999999657</v>
      </c>
      <c r="J18" s="14">
        <f t="shared" si="5"/>
        <v>39.799999999999955</v>
      </c>
      <c r="K18" s="14">
        <f t="shared" si="5"/>
        <v>21.899999999999956</v>
      </c>
      <c r="L18" s="14">
        <f t="shared" si="5"/>
        <v>33.599999999999945</v>
      </c>
      <c r="M18" s="14">
        <f t="shared" si="5"/>
        <v>-345.5</v>
      </c>
      <c r="N18" s="14">
        <f t="shared" si="5"/>
        <v>46.4</v>
      </c>
      <c r="O18" s="14">
        <f t="shared" si="5"/>
        <v>90.999999999999972</v>
      </c>
      <c r="P18" s="14">
        <f t="shared" si="5"/>
        <v>76.100000000000065</v>
      </c>
      <c r="Q18" s="14">
        <f t="shared" si="5"/>
        <v>85.799999999999983</v>
      </c>
      <c r="R18" s="14">
        <f t="shared" si="5"/>
        <v>93.8</v>
      </c>
      <c r="S18" s="14">
        <f t="shared" si="5"/>
        <v>79.100000000000037</v>
      </c>
      <c r="T18" s="14">
        <f t="shared" si="5"/>
        <v>98.200000000000017</v>
      </c>
      <c r="U18" s="14">
        <f t="shared" si="5"/>
        <v>-78.400000000000148</v>
      </c>
      <c r="V18" s="10"/>
      <c r="W18" s="14">
        <v>-111.5</v>
      </c>
      <c r="X18" s="14">
        <v>-480.1</v>
      </c>
      <c r="Y18" s="14">
        <f>SUM(Y15:Y17)</f>
        <v>-52.000000000000227</v>
      </c>
      <c r="Z18" s="14">
        <f>SUM(J18:M18)</f>
        <v>-250.20000000000016</v>
      </c>
      <c r="AA18" s="14">
        <f>SUM(N18:Q18)</f>
        <v>299.30000000000007</v>
      </c>
      <c r="AB18" s="14">
        <f>SUM(R18:U18)</f>
        <v>192.69999999999987</v>
      </c>
    </row>
    <row r="19" spans="1:28" ht="15" customHeight="1" x14ac:dyDescent="0.15">
      <c r="A19" s="17" t="s">
        <v>19</v>
      </c>
      <c r="B19" s="13">
        <v>-1.8</v>
      </c>
      <c r="C19" s="13">
        <v>-1.1000000000000001</v>
      </c>
      <c r="D19" s="13">
        <v>0.2</v>
      </c>
      <c r="E19" s="13">
        <v>-2.1</v>
      </c>
      <c r="F19" s="13">
        <v>5.7</v>
      </c>
      <c r="G19" s="13">
        <v>-0.6</v>
      </c>
      <c r="H19" s="13">
        <v>-1.6</v>
      </c>
      <c r="I19" s="13">
        <v>-4.2</v>
      </c>
      <c r="J19" s="13">
        <v>-0.5</v>
      </c>
      <c r="K19" s="13">
        <v>-4.4000000000000004</v>
      </c>
      <c r="L19" s="13">
        <v>-0.9</v>
      </c>
      <c r="M19" s="13">
        <v>-0.3</v>
      </c>
      <c r="N19" s="13">
        <v>1.2</v>
      </c>
      <c r="O19" s="13">
        <v>-3</v>
      </c>
      <c r="P19" s="13">
        <v>-0.5</v>
      </c>
      <c r="Q19" s="13">
        <v>38.799999999999997</v>
      </c>
      <c r="R19" s="13">
        <v>-14.1</v>
      </c>
      <c r="S19" s="13">
        <v>-17.100000000000001</v>
      </c>
      <c r="T19" s="13">
        <v>-15</v>
      </c>
      <c r="U19" s="13">
        <v>406.7</v>
      </c>
      <c r="V19" s="10"/>
      <c r="W19" s="13">
        <v>-0.2</v>
      </c>
      <c r="X19" s="13">
        <v>-4.8</v>
      </c>
      <c r="Y19" s="13">
        <f>SUM(F19:I19)</f>
        <v>-0.69999999999999973</v>
      </c>
      <c r="Z19" s="13">
        <f>SUM(J19:M19)</f>
        <v>-6.1000000000000005</v>
      </c>
      <c r="AA19" s="13">
        <f>SUM(N19:Q19)</f>
        <v>36.5</v>
      </c>
      <c r="AB19" s="13">
        <f>SUM(R19:U19)</f>
        <v>360.5</v>
      </c>
    </row>
    <row r="20" spans="1:28" ht="15.75" customHeight="1" x14ac:dyDescent="0.15">
      <c r="A20" s="17" t="s">
        <v>20</v>
      </c>
      <c r="B20" s="19">
        <v>-465.5</v>
      </c>
      <c r="C20" s="19">
        <v>-4.0999999999999996</v>
      </c>
      <c r="D20" s="19">
        <v>-5.8</v>
      </c>
      <c r="E20" s="19">
        <v>-9.5</v>
      </c>
      <c r="F20" s="19">
        <f t="shared" ref="F20:U20" si="6">SUM(F18:F19)</f>
        <v>-7.6999999999999558</v>
      </c>
      <c r="G20" s="19">
        <f t="shared" si="6"/>
        <v>-21.399999999999945</v>
      </c>
      <c r="H20" s="19">
        <f t="shared" si="6"/>
        <v>-17.000000000000025</v>
      </c>
      <c r="I20" s="19">
        <f t="shared" si="6"/>
        <v>-6.5999999999999659</v>
      </c>
      <c r="J20" s="19">
        <f t="shared" si="6"/>
        <v>39.299999999999955</v>
      </c>
      <c r="K20" s="19">
        <f t="shared" si="6"/>
        <v>17.499999999999957</v>
      </c>
      <c r="L20" s="19">
        <f t="shared" si="6"/>
        <v>32.699999999999946</v>
      </c>
      <c r="M20" s="19">
        <f t="shared" si="6"/>
        <v>-345.8</v>
      </c>
      <c r="N20" s="19">
        <f t="shared" si="6"/>
        <v>47.6</v>
      </c>
      <c r="O20" s="19">
        <f t="shared" si="6"/>
        <v>87.999999999999972</v>
      </c>
      <c r="P20" s="19">
        <f t="shared" si="6"/>
        <v>75.600000000000065</v>
      </c>
      <c r="Q20" s="19">
        <f t="shared" si="6"/>
        <v>124.59999999999998</v>
      </c>
      <c r="R20" s="19">
        <f t="shared" si="6"/>
        <v>79.7</v>
      </c>
      <c r="S20" s="19">
        <f t="shared" si="6"/>
        <v>62.000000000000036</v>
      </c>
      <c r="T20" s="19">
        <f t="shared" si="6"/>
        <v>83.200000000000017</v>
      </c>
      <c r="U20" s="19">
        <f t="shared" si="6"/>
        <v>328.29999999999984</v>
      </c>
      <c r="V20" s="10"/>
      <c r="W20" s="19">
        <v>-111.7</v>
      </c>
      <c r="X20" s="19">
        <v>-484.9</v>
      </c>
      <c r="Y20" s="19">
        <f>SUM(Y18:Y19)</f>
        <v>-52.70000000000023</v>
      </c>
      <c r="Z20" s="19">
        <f>SUM(Z18:Z19)</f>
        <v>-256.30000000000018</v>
      </c>
      <c r="AA20" s="19">
        <f>SUM(AA18:AA19)</f>
        <v>335.80000000000007</v>
      </c>
      <c r="AB20" s="19">
        <f>SUM(AB18:AB19)</f>
        <v>553.19999999999982</v>
      </c>
    </row>
    <row r="21" spans="1:28" ht="15.75" customHeight="1" x14ac:dyDescent="0.15">
      <c r="A21" s="17"/>
      <c r="B21" s="27"/>
      <c r="C21" s="27"/>
      <c r="D21" s="27"/>
      <c r="E21" s="27"/>
      <c r="F21" s="27"/>
      <c r="G21" s="27"/>
      <c r="H21" s="27"/>
      <c r="I21" s="27"/>
      <c r="J21" s="27"/>
      <c r="K21" s="27"/>
      <c r="L21" s="27"/>
      <c r="M21" s="27"/>
      <c r="N21" s="27"/>
      <c r="O21" s="27"/>
      <c r="P21" s="27"/>
      <c r="Q21" s="27"/>
      <c r="R21" s="27"/>
      <c r="S21" s="27"/>
      <c r="T21" s="27"/>
      <c r="U21" s="27"/>
      <c r="V21" s="10"/>
      <c r="W21" s="27"/>
      <c r="X21" s="27"/>
      <c r="Y21" s="27"/>
      <c r="Z21" s="27"/>
      <c r="AA21" s="27"/>
      <c r="AB21" s="27"/>
    </row>
    <row r="22" spans="1:28" ht="15" customHeight="1" x14ac:dyDescent="0.15">
      <c r="A22" s="17"/>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5" customHeight="1" x14ac:dyDescent="0.15">
      <c r="A23" s="3" t="s">
        <v>21</v>
      </c>
      <c r="B23" s="6"/>
      <c r="C23" s="6"/>
      <c r="D23" s="6"/>
      <c r="E23" s="6"/>
      <c r="F23" s="6"/>
      <c r="G23" s="6"/>
      <c r="H23" s="6"/>
      <c r="I23" s="6"/>
      <c r="J23" s="6"/>
      <c r="K23" s="6"/>
      <c r="L23" s="6"/>
      <c r="M23" s="6"/>
      <c r="N23" s="6"/>
      <c r="O23" s="6"/>
      <c r="P23" s="6"/>
      <c r="Q23" s="6"/>
      <c r="R23" s="6"/>
      <c r="S23" s="6"/>
      <c r="T23" s="6"/>
      <c r="U23" s="6"/>
      <c r="V23" s="10"/>
      <c r="W23" s="79"/>
      <c r="X23" s="79"/>
      <c r="Y23" s="10"/>
      <c r="Z23" s="10"/>
      <c r="AA23" s="10"/>
      <c r="AB23" s="10"/>
    </row>
    <row r="24" spans="1:28" ht="15" customHeight="1" x14ac:dyDescent="0.15">
      <c r="A24" s="10"/>
      <c r="B24" s="7">
        <v>43190</v>
      </c>
      <c r="C24" s="7">
        <v>43281</v>
      </c>
      <c r="D24" s="7">
        <v>43373</v>
      </c>
      <c r="E24" s="7">
        <v>43465</v>
      </c>
      <c r="F24" s="7">
        <f t="shared" ref="F24:L24" si="7">F4</f>
        <v>43555</v>
      </c>
      <c r="G24" s="7">
        <f t="shared" si="7"/>
        <v>43646</v>
      </c>
      <c r="H24" s="7">
        <f t="shared" si="7"/>
        <v>43738</v>
      </c>
      <c r="I24" s="7">
        <f t="shared" si="7"/>
        <v>43830</v>
      </c>
      <c r="J24" s="7">
        <f t="shared" si="7"/>
        <v>43921</v>
      </c>
      <c r="K24" s="7">
        <f t="shared" si="7"/>
        <v>44012</v>
      </c>
      <c r="L24" s="7">
        <f t="shared" si="7"/>
        <v>44104</v>
      </c>
      <c r="M24" s="7">
        <v>44196</v>
      </c>
      <c r="N24" s="7">
        <f>N4</f>
        <v>44286</v>
      </c>
      <c r="O24" s="7">
        <f>$O$4</f>
        <v>44377</v>
      </c>
      <c r="P24" s="7">
        <f>P4</f>
        <v>44469</v>
      </c>
      <c r="Q24" s="7">
        <v>44561</v>
      </c>
      <c r="R24" s="7">
        <v>44651</v>
      </c>
      <c r="S24" s="7">
        <v>44742</v>
      </c>
      <c r="T24" s="7">
        <v>44834</v>
      </c>
      <c r="U24" s="7">
        <f>U4</f>
        <v>44926</v>
      </c>
      <c r="V24" s="10"/>
      <c r="W24" s="7">
        <v>43100</v>
      </c>
      <c r="X24" s="7">
        <v>43465</v>
      </c>
      <c r="Y24" s="7">
        <f>Y4</f>
        <v>43830</v>
      </c>
      <c r="Z24" s="7">
        <f>Z4</f>
        <v>44196</v>
      </c>
      <c r="AA24" s="7">
        <v>44561</v>
      </c>
      <c r="AB24" s="7">
        <f>AB4</f>
        <v>44926</v>
      </c>
    </row>
    <row r="25" spans="1:28" ht="15" customHeight="1" x14ac:dyDescent="0.15">
      <c r="A25" s="17" t="s">
        <v>22</v>
      </c>
      <c r="B25" s="11">
        <v>120.6</v>
      </c>
      <c r="C25" s="11">
        <v>89.5</v>
      </c>
      <c r="D25" s="11">
        <v>90.2</v>
      </c>
      <c r="E25" s="11">
        <v>94.4</v>
      </c>
      <c r="F25" s="11">
        <v>98.4</v>
      </c>
      <c r="G25" s="11">
        <f t="shared" ref="G25:L25" si="8">G7</f>
        <v>102.9</v>
      </c>
      <c r="H25" s="11">
        <f t="shared" si="8"/>
        <v>104.8</v>
      </c>
      <c r="I25" s="11">
        <f t="shared" si="8"/>
        <v>104.9</v>
      </c>
      <c r="J25" s="11">
        <f t="shared" si="8"/>
        <v>103.1</v>
      </c>
      <c r="K25" s="11">
        <f t="shared" si="8"/>
        <v>102.5</v>
      </c>
      <c r="L25" s="11">
        <f t="shared" si="8"/>
        <v>103.2</v>
      </c>
      <c r="M25" s="11">
        <v>105.8</v>
      </c>
      <c r="N25" s="11">
        <f t="shared" ref="N25:U25" si="9">N7</f>
        <v>109.3</v>
      </c>
      <c r="O25" s="11">
        <f t="shared" si="9"/>
        <v>107.1</v>
      </c>
      <c r="P25" s="11">
        <f t="shared" si="9"/>
        <v>112</v>
      </c>
      <c r="Q25" s="11">
        <f t="shared" si="9"/>
        <v>115.8</v>
      </c>
      <c r="R25" s="11">
        <f t="shared" si="9"/>
        <v>112.9</v>
      </c>
      <c r="S25" s="11">
        <f t="shared" si="9"/>
        <v>105.8</v>
      </c>
      <c r="T25" s="11">
        <f t="shared" si="9"/>
        <v>109.7</v>
      </c>
      <c r="U25" s="11">
        <f t="shared" si="9"/>
        <v>115.8</v>
      </c>
      <c r="V25" s="10"/>
      <c r="W25" s="11">
        <v>368.9</v>
      </c>
      <c r="X25" s="11">
        <v>394.7</v>
      </c>
      <c r="Y25" s="11">
        <f>Y7</f>
        <v>411</v>
      </c>
      <c r="Z25" s="11">
        <f>SUM(J25:M25)</f>
        <v>414.6</v>
      </c>
      <c r="AA25" s="11">
        <f>SUM(N25:Q25)</f>
        <v>444.2</v>
      </c>
      <c r="AB25" s="11">
        <f>SUM(R25:U25)</f>
        <v>444.2</v>
      </c>
    </row>
    <row r="26" spans="1:28" ht="15" customHeight="1" x14ac:dyDescent="0.15">
      <c r="A26" s="17" t="s">
        <v>23</v>
      </c>
      <c r="B26" s="15">
        <v>-37.799999999999997</v>
      </c>
      <c r="C26" s="15">
        <v>-2.9</v>
      </c>
      <c r="D26" s="15">
        <v>-3.2</v>
      </c>
      <c r="E26" s="15">
        <v>-3.1</v>
      </c>
      <c r="F26" s="15">
        <v>-3</v>
      </c>
      <c r="G26" s="15">
        <v>-4.7</v>
      </c>
      <c r="H26" s="15">
        <v>-4.0999999999999996</v>
      </c>
      <c r="I26" s="15">
        <v>-4</v>
      </c>
      <c r="J26" s="15">
        <v>-3.5</v>
      </c>
      <c r="K26" s="15">
        <v>-4.5</v>
      </c>
      <c r="L26" s="15">
        <v>-4.5999999999999996</v>
      </c>
      <c r="M26" s="15">
        <v>-4.5</v>
      </c>
      <c r="N26" s="15">
        <v>-5.4</v>
      </c>
      <c r="O26" s="15">
        <v>-5.9</v>
      </c>
      <c r="P26" s="15">
        <v>-6</v>
      </c>
      <c r="Q26" s="15">
        <v>-5.9</v>
      </c>
      <c r="R26" s="15">
        <v>-5.7</v>
      </c>
      <c r="S26" s="15">
        <v>-6.7</v>
      </c>
      <c r="T26" s="15">
        <v>-6.4</v>
      </c>
      <c r="U26" s="15">
        <v>-5.9</v>
      </c>
      <c r="V26" s="10"/>
      <c r="W26" s="15">
        <v>-12.2</v>
      </c>
      <c r="X26" s="15">
        <v>-47</v>
      </c>
      <c r="Y26" s="15">
        <f>SUM(F26:I26)</f>
        <v>-15.8</v>
      </c>
      <c r="Z26" s="15">
        <f>SUM(J26:M26)</f>
        <v>-17.100000000000001</v>
      </c>
      <c r="AA26" s="15">
        <f>SUM(N26:Q26)</f>
        <v>-23.200000000000003</v>
      </c>
      <c r="AB26" s="15">
        <f>SUM(R26:U26)</f>
        <v>-24.700000000000003</v>
      </c>
    </row>
    <row r="27" spans="1:28" ht="15" customHeight="1" x14ac:dyDescent="0.15">
      <c r="A27" s="17" t="s">
        <v>24</v>
      </c>
      <c r="B27" s="15">
        <v>-1.1000000000000001</v>
      </c>
      <c r="C27" s="15">
        <v>0</v>
      </c>
      <c r="D27" s="15">
        <v>0</v>
      </c>
      <c r="E27" s="15">
        <v>0</v>
      </c>
      <c r="F27" s="15">
        <v>0</v>
      </c>
      <c r="G27" s="15">
        <v>0</v>
      </c>
      <c r="H27" s="15">
        <v>0</v>
      </c>
      <c r="I27" s="15">
        <v>0</v>
      </c>
      <c r="J27" s="15">
        <v>0</v>
      </c>
      <c r="K27" s="15">
        <v>0</v>
      </c>
      <c r="L27" s="15">
        <v>0</v>
      </c>
      <c r="M27" s="15">
        <v>0</v>
      </c>
      <c r="N27" s="15">
        <v>0</v>
      </c>
      <c r="O27" s="15">
        <v>0</v>
      </c>
      <c r="P27" s="15">
        <v>0</v>
      </c>
      <c r="Q27" s="15">
        <v>0</v>
      </c>
      <c r="R27" s="15">
        <v>0</v>
      </c>
      <c r="S27" s="15">
        <v>0</v>
      </c>
      <c r="T27" s="15">
        <v>0</v>
      </c>
      <c r="U27" s="15">
        <v>0</v>
      </c>
      <c r="V27" s="10"/>
      <c r="W27" s="15">
        <v>0</v>
      </c>
      <c r="X27" s="15">
        <v>-1.1000000000000001</v>
      </c>
      <c r="Y27" s="15">
        <f>SUM(F27:I27)</f>
        <v>0</v>
      </c>
      <c r="Z27" s="15">
        <f>SUM(J27:M27)</f>
        <v>0</v>
      </c>
      <c r="AA27" s="15">
        <f>SUM(N27:Q27)</f>
        <v>0</v>
      </c>
      <c r="AB27" s="15">
        <f>SUM(R27:U27)</f>
        <v>0</v>
      </c>
    </row>
    <row r="28" spans="1:28" ht="15" customHeight="1" x14ac:dyDescent="0.15">
      <c r="A28" s="17" t="s">
        <v>25</v>
      </c>
      <c r="B28" s="15">
        <v>0</v>
      </c>
      <c r="C28" s="15">
        <v>0</v>
      </c>
      <c r="D28" s="15">
        <v>0</v>
      </c>
      <c r="E28" s="15">
        <v>0</v>
      </c>
      <c r="F28" s="15">
        <v>-0.6</v>
      </c>
      <c r="G28" s="15">
        <v>-0.9</v>
      </c>
      <c r="H28" s="15">
        <v>-1</v>
      </c>
      <c r="I28" s="15">
        <v>-0.9</v>
      </c>
      <c r="J28" s="15">
        <v>-1</v>
      </c>
      <c r="K28" s="15">
        <v>-1</v>
      </c>
      <c r="L28" s="15">
        <v>-1</v>
      </c>
      <c r="M28" s="15">
        <v>-0.9</v>
      </c>
      <c r="N28" s="15">
        <v>-1</v>
      </c>
      <c r="O28" s="15">
        <v>-1.6</v>
      </c>
      <c r="P28" s="15">
        <v>-1.6</v>
      </c>
      <c r="Q28" s="15">
        <v>-1.8</v>
      </c>
      <c r="R28" s="15">
        <v>-2</v>
      </c>
      <c r="S28" s="15">
        <v>-1.9</v>
      </c>
      <c r="T28" s="15">
        <v>-2</v>
      </c>
      <c r="U28" s="15">
        <v>-2.4</v>
      </c>
      <c r="V28" s="10"/>
      <c r="W28" s="15">
        <v>0</v>
      </c>
      <c r="X28" s="15">
        <v>0</v>
      </c>
      <c r="Y28" s="15">
        <f>SUM(F28:I28)</f>
        <v>-3.4</v>
      </c>
      <c r="Z28" s="15">
        <f>SUM(J28:M28)</f>
        <v>-3.9</v>
      </c>
      <c r="AA28" s="15">
        <f>SUM(N28:Q28)</f>
        <v>-6</v>
      </c>
      <c r="AB28" s="15">
        <f>SUM(R28:U28)</f>
        <v>-8.3000000000000007</v>
      </c>
    </row>
    <row r="29" spans="1:28" ht="15" customHeight="1" x14ac:dyDescent="0.15">
      <c r="A29" s="17" t="s">
        <v>26</v>
      </c>
      <c r="B29" s="13">
        <v>0</v>
      </c>
      <c r="C29" s="13">
        <v>0</v>
      </c>
      <c r="D29" s="13">
        <v>0</v>
      </c>
      <c r="E29" s="13">
        <v>0</v>
      </c>
      <c r="F29" s="13">
        <v>0</v>
      </c>
      <c r="G29" s="13">
        <v>0</v>
      </c>
      <c r="H29" s="13">
        <v>0</v>
      </c>
      <c r="I29" s="13">
        <v>0</v>
      </c>
      <c r="J29" s="13">
        <v>0</v>
      </c>
      <c r="K29" s="13">
        <v>0</v>
      </c>
      <c r="L29" s="13">
        <v>0</v>
      </c>
      <c r="M29" s="13">
        <v>0</v>
      </c>
      <c r="N29" s="13">
        <v>-1.6</v>
      </c>
      <c r="O29" s="13">
        <v>-0.1</v>
      </c>
      <c r="P29" s="13">
        <v>0</v>
      </c>
      <c r="Q29" s="13">
        <v>0</v>
      </c>
      <c r="R29" s="13">
        <v>0</v>
      </c>
      <c r="S29" s="13">
        <v>0</v>
      </c>
      <c r="T29" s="13">
        <v>0</v>
      </c>
      <c r="U29" s="13">
        <v>0</v>
      </c>
      <c r="V29" s="34"/>
      <c r="W29" s="13">
        <v>0</v>
      </c>
      <c r="X29" s="13">
        <v>0</v>
      </c>
      <c r="Y29" s="13">
        <v>0</v>
      </c>
      <c r="Z29" s="13">
        <f>SUM(J29:M29)</f>
        <v>0</v>
      </c>
      <c r="AA29" s="13">
        <f>SUM(N29:Q29)</f>
        <v>-1.7000000000000002</v>
      </c>
      <c r="AB29" s="13">
        <f>SUM(R29:U29)</f>
        <v>0</v>
      </c>
    </row>
    <row r="30" spans="1:28" ht="15" customHeight="1" x14ac:dyDescent="0.15">
      <c r="A30" s="17" t="s">
        <v>27</v>
      </c>
      <c r="B30" s="11">
        <v>81.7</v>
      </c>
      <c r="C30" s="11">
        <v>86.6</v>
      </c>
      <c r="D30" s="11">
        <v>87</v>
      </c>
      <c r="E30" s="11">
        <v>91.3</v>
      </c>
      <c r="F30" s="11">
        <f t="shared" ref="F30:M30" si="10">SUM(F25:F28)</f>
        <v>94.800000000000011</v>
      </c>
      <c r="G30" s="11">
        <f t="shared" si="10"/>
        <v>97.3</v>
      </c>
      <c r="H30" s="11">
        <f t="shared" si="10"/>
        <v>99.7</v>
      </c>
      <c r="I30" s="11">
        <f t="shared" si="10"/>
        <v>100</v>
      </c>
      <c r="J30" s="11">
        <f t="shared" si="10"/>
        <v>98.6</v>
      </c>
      <c r="K30" s="11">
        <f t="shared" si="10"/>
        <v>97</v>
      </c>
      <c r="L30" s="11">
        <f t="shared" si="10"/>
        <v>97.600000000000009</v>
      </c>
      <c r="M30" s="11">
        <f t="shared" si="10"/>
        <v>100.39999999999999</v>
      </c>
      <c r="N30" s="11">
        <f t="shared" ref="N30:V30" si="11">SUM(N25:N29)</f>
        <v>101.3</v>
      </c>
      <c r="O30" s="11">
        <f t="shared" si="11"/>
        <v>99.5</v>
      </c>
      <c r="P30" s="11">
        <f t="shared" si="11"/>
        <v>104.4</v>
      </c>
      <c r="Q30" s="11">
        <f t="shared" si="11"/>
        <v>108.1</v>
      </c>
      <c r="R30" s="11">
        <f t="shared" si="11"/>
        <v>105.2</v>
      </c>
      <c r="S30" s="11">
        <f t="shared" si="11"/>
        <v>97.199999999999989</v>
      </c>
      <c r="T30" s="11">
        <f t="shared" si="11"/>
        <v>101.3</v>
      </c>
      <c r="U30" s="11">
        <f t="shared" si="11"/>
        <v>107.49999999999999</v>
      </c>
      <c r="V30" s="11">
        <f t="shared" si="11"/>
        <v>0</v>
      </c>
      <c r="W30" s="11">
        <v>356.7</v>
      </c>
      <c r="X30" s="11">
        <v>346.6</v>
      </c>
      <c r="Y30" s="11">
        <f>SUM(Y25:Y28)</f>
        <v>391.8</v>
      </c>
      <c r="Z30" s="11">
        <f>SUM(Z25:Z28)</f>
        <v>393.6</v>
      </c>
      <c r="AA30" s="11">
        <f>SUM(AA25:AA29)</f>
        <v>413.3</v>
      </c>
      <c r="AB30" s="11">
        <f>SUM(AB25:AB29)</f>
        <v>411.2</v>
      </c>
    </row>
    <row r="31" spans="1:28" ht="10" customHeight="1" x14ac:dyDescent="0.15">
      <c r="A31" s="17"/>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32" spans="1:28" ht="15" customHeight="1" x14ac:dyDescent="0.15">
      <c r="A32" s="17" t="s">
        <v>28</v>
      </c>
      <c r="B32" s="20">
        <v>195.7</v>
      </c>
      <c r="C32" s="20">
        <v>249.7</v>
      </c>
      <c r="D32" s="20">
        <v>270.10000000000002</v>
      </c>
      <c r="E32" s="20">
        <v>281.5</v>
      </c>
      <c r="F32" s="20">
        <v>287.2</v>
      </c>
      <c r="G32" s="20">
        <f t="shared" ref="G32:L32" si="12">G8</f>
        <v>298.60000000000002</v>
      </c>
      <c r="H32" s="20">
        <f t="shared" si="12"/>
        <v>323.39999999999998</v>
      </c>
      <c r="I32" s="20">
        <f t="shared" si="12"/>
        <v>341.1</v>
      </c>
      <c r="J32" s="20">
        <f t="shared" si="12"/>
        <v>351.9</v>
      </c>
      <c r="K32" s="20">
        <f t="shared" si="12"/>
        <v>364.9</v>
      </c>
      <c r="L32" s="20">
        <f t="shared" si="12"/>
        <v>384.2</v>
      </c>
      <c r="M32" s="20">
        <v>398.3</v>
      </c>
      <c r="N32" s="20">
        <f t="shared" ref="N32:U32" si="13">N8</f>
        <v>402.3</v>
      </c>
      <c r="O32" s="20">
        <f t="shared" si="13"/>
        <v>423.5</v>
      </c>
      <c r="P32" s="20">
        <f t="shared" si="13"/>
        <v>438.20000000000005</v>
      </c>
      <c r="Q32" s="20">
        <f t="shared" si="13"/>
        <v>449.7</v>
      </c>
      <c r="R32" s="20">
        <f t="shared" si="13"/>
        <v>449.5</v>
      </c>
      <c r="S32" s="20">
        <f t="shared" si="13"/>
        <v>466.90000000000003</v>
      </c>
      <c r="T32" s="20">
        <f t="shared" si="13"/>
        <v>481.3</v>
      </c>
      <c r="U32" s="20">
        <f t="shared" si="13"/>
        <v>482.99999999999994</v>
      </c>
      <c r="V32" s="10"/>
      <c r="W32" s="20">
        <v>737.9</v>
      </c>
      <c r="X32" s="20">
        <v>997</v>
      </c>
      <c r="Y32" s="20">
        <f>Y8</f>
        <v>1250.3</v>
      </c>
      <c r="Z32" s="20">
        <f>SUM(J32:M32)</f>
        <v>1499.3</v>
      </c>
      <c r="AA32" s="21">
        <f>SUM(N32:Q32)</f>
        <v>1713.7</v>
      </c>
      <c r="AB32" s="21">
        <f>SUM(R32:U32)</f>
        <v>1880.7</v>
      </c>
    </row>
    <row r="33" spans="1:28" ht="15" customHeight="1" x14ac:dyDescent="0.15">
      <c r="A33" s="17" t="s">
        <v>23</v>
      </c>
      <c r="B33" s="15">
        <v>37.799999999999997</v>
      </c>
      <c r="C33" s="15">
        <v>2.9</v>
      </c>
      <c r="D33" s="15">
        <v>3.2</v>
      </c>
      <c r="E33" s="15">
        <v>3.1</v>
      </c>
      <c r="F33" s="15">
        <f t="shared" ref="F33:L33" si="14">-F26</f>
        <v>3</v>
      </c>
      <c r="G33" s="15">
        <f t="shared" si="14"/>
        <v>4.7</v>
      </c>
      <c r="H33" s="15">
        <f t="shared" si="14"/>
        <v>4.0999999999999996</v>
      </c>
      <c r="I33" s="15">
        <f t="shared" si="14"/>
        <v>4</v>
      </c>
      <c r="J33" s="15">
        <f t="shared" si="14"/>
        <v>3.5</v>
      </c>
      <c r="K33" s="15">
        <f t="shared" si="14"/>
        <v>4.5</v>
      </c>
      <c r="L33" s="15">
        <f t="shared" si="14"/>
        <v>4.5999999999999996</v>
      </c>
      <c r="M33" s="15">
        <v>4.5</v>
      </c>
      <c r="N33" s="15">
        <f t="shared" ref="N33:U33" si="15">-N26</f>
        <v>5.4</v>
      </c>
      <c r="O33" s="15">
        <f t="shared" si="15"/>
        <v>5.9</v>
      </c>
      <c r="P33" s="15">
        <f t="shared" si="15"/>
        <v>6</v>
      </c>
      <c r="Q33" s="15">
        <f t="shared" si="15"/>
        <v>5.9</v>
      </c>
      <c r="R33" s="15">
        <f t="shared" si="15"/>
        <v>5.7</v>
      </c>
      <c r="S33" s="15">
        <f t="shared" si="15"/>
        <v>6.7</v>
      </c>
      <c r="T33" s="15">
        <f t="shared" si="15"/>
        <v>6.4</v>
      </c>
      <c r="U33" s="15">
        <f t="shared" si="15"/>
        <v>5.9</v>
      </c>
      <c r="V33" s="10"/>
      <c r="W33" s="15">
        <v>12.2</v>
      </c>
      <c r="X33" s="15">
        <v>47</v>
      </c>
      <c r="Y33" s="15">
        <f>SUM(F33:I33)</f>
        <v>15.8</v>
      </c>
      <c r="Z33" s="15">
        <f>SUM(J33:M33)</f>
        <v>17.100000000000001</v>
      </c>
      <c r="AA33" s="21">
        <f>SUM(N33:Q33)</f>
        <v>23.200000000000003</v>
      </c>
      <c r="AB33" s="22">
        <f>SUM(R33:U33)</f>
        <v>24.700000000000003</v>
      </c>
    </row>
    <row r="34" spans="1:28" ht="15" customHeight="1" x14ac:dyDescent="0.15">
      <c r="A34" s="17" t="s">
        <v>24</v>
      </c>
      <c r="B34" s="15">
        <v>1.1000000000000001</v>
      </c>
      <c r="C34" s="15">
        <v>0</v>
      </c>
      <c r="D34" s="15">
        <v>0</v>
      </c>
      <c r="E34" s="15">
        <v>0</v>
      </c>
      <c r="F34" s="15">
        <v>0</v>
      </c>
      <c r="G34" s="15">
        <f t="shared" ref="G34:L34" si="16">G27</f>
        <v>0</v>
      </c>
      <c r="H34" s="15">
        <f t="shared" si="16"/>
        <v>0</v>
      </c>
      <c r="I34" s="15">
        <f t="shared" si="16"/>
        <v>0</v>
      </c>
      <c r="J34" s="15">
        <f t="shared" si="16"/>
        <v>0</v>
      </c>
      <c r="K34" s="15">
        <f t="shared" si="16"/>
        <v>0</v>
      </c>
      <c r="L34" s="15">
        <f t="shared" si="16"/>
        <v>0</v>
      </c>
      <c r="M34" s="15">
        <v>0</v>
      </c>
      <c r="N34" s="15">
        <f t="shared" ref="N34:U34" si="17">N27</f>
        <v>0</v>
      </c>
      <c r="O34" s="15">
        <f t="shared" si="17"/>
        <v>0</v>
      </c>
      <c r="P34" s="15">
        <f t="shared" si="17"/>
        <v>0</v>
      </c>
      <c r="Q34" s="15">
        <f t="shared" si="17"/>
        <v>0</v>
      </c>
      <c r="R34" s="15">
        <f t="shared" si="17"/>
        <v>0</v>
      </c>
      <c r="S34" s="15">
        <f t="shared" si="17"/>
        <v>0</v>
      </c>
      <c r="T34" s="15">
        <f t="shared" si="17"/>
        <v>0</v>
      </c>
      <c r="U34" s="15">
        <f t="shared" si="17"/>
        <v>0</v>
      </c>
      <c r="V34" s="10"/>
      <c r="W34" s="15">
        <v>0</v>
      </c>
      <c r="X34" s="15">
        <v>1.1000000000000001</v>
      </c>
      <c r="Y34" s="15">
        <f>SUM(F34:I34)</f>
        <v>0</v>
      </c>
      <c r="Z34" s="15">
        <f>SUM(J34:M34)</f>
        <v>0</v>
      </c>
      <c r="AA34" s="21">
        <f>SUM(N34:Q34)</f>
        <v>0</v>
      </c>
      <c r="AB34" s="22">
        <f>SUM(R34:U34)</f>
        <v>0</v>
      </c>
    </row>
    <row r="35" spans="1:28" ht="15" customHeight="1" x14ac:dyDescent="0.15">
      <c r="A35" s="17" t="s">
        <v>25</v>
      </c>
      <c r="B35" s="15">
        <v>0</v>
      </c>
      <c r="C35" s="15">
        <v>0</v>
      </c>
      <c r="D35" s="15">
        <v>0</v>
      </c>
      <c r="E35" s="15">
        <v>0</v>
      </c>
      <c r="F35" s="15">
        <v>0.6</v>
      </c>
      <c r="G35" s="15">
        <f t="shared" ref="G35:L35" si="18">-G28</f>
        <v>0.9</v>
      </c>
      <c r="H35" s="15">
        <f t="shared" si="18"/>
        <v>1</v>
      </c>
      <c r="I35" s="15">
        <f t="shared" si="18"/>
        <v>0.9</v>
      </c>
      <c r="J35" s="15">
        <f t="shared" si="18"/>
        <v>1</v>
      </c>
      <c r="K35" s="15">
        <f t="shared" si="18"/>
        <v>1</v>
      </c>
      <c r="L35" s="15">
        <f t="shared" si="18"/>
        <v>1</v>
      </c>
      <c r="M35" s="15">
        <v>0.9</v>
      </c>
      <c r="N35" s="15">
        <f t="shared" ref="N35:U36" si="19">-N28</f>
        <v>1</v>
      </c>
      <c r="O35" s="15">
        <f t="shared" si="19"/>
        <v>1.6</v>
      </c>
      <c r="P35" s="15">
        <f t="shared" si="19"/>
        <v>1.6</v>
      </c>
      <c r="Q35" s="15">
        <f t="shared" si="19"/>
        <v>1.8</v>
      </c>
      <c r="R35" s="15">
        <f t="shared" si="19"/>
        <v>2</v>
      </c>
      <c r="S35" s="15">
        <f t="shared" si="19"/>
        <v>1.9</v>
      </c>
      <c r="T35" s="15">
        <f t="shared" si="19"/>
        <v>2</v>
      </c>
      <c r="U35" s="15">
        <f t="shared" si="19"/>
        <v>2.4</v>
      </c>
      <c r="V35" s="10"/>
      <c r="W35" s="15">
        <v>0</v>
      </c>
      <c r="X35" s="15">
        <v>0</v>
      </c>
      <c r="Y35" s="15">
        <f>-Y28</f>
        <v>3.4</v>
      </c>
      <c r="Z35" s="15">
        <f>SUM(J35:M35)</f>
        <v>3.9</v>
      </c>
      <c r="AA35" s="21">
        <f>SUM(N35:Q35)</f>
        <v>6</v>
      </c>
      <c r="AB35" s="22">
        <f>SUM(R35:U35)</f>
        <v>8.3000000000000007</v>
      </c>
    </row>
    <row r="36" spans="1:28" ht="15" customHeight="1" x14ac:dyDescent="0.15">
      <c r="A36" s="17" t="s">
        <v>26</v>
      </c>
      <c r="B36" s="13">
        <v>0</v>
      </c>
      <c r="C36" s="13">
        <v>0</v>
      </c>
      <c r="D36" s="13">
        <v>0</v>
      </c>
      <c r="E36" s="13">
        <v>0</v>
      </c>
      <c r="F36" s="13">
        <v>0</v>
      </c>
      <c r="G36" s="13">
        <v>0</v>
      </c>
      <c r="H36" s="13">
        <v>0</v>
      </c>
      <c r="I36" s="13">
        <v>0</v>
      </c>
      <c r="J36" s="13">
        <v>0</v>
      </c>
      <c r="K36" s="13">
        <v>0</v>
      </c>
      <c r="L36" s="13">
        <v>0</v>
      </c>
      <c r="M36" s="13">
        <v>0</v>
      </c>
      <c r="N36" s="13">
        <f t="shared" si="19"/>
        <v>1.6</v>
      </c>
      <c r="O36" s="13">
        <f t="shared" si="19"/>
        <v>0.1</v>
      </c>
      <c r="P36" s="13">
        <f t="shared" si="19"/>
        <v>0</v>
      </c>
      <c r="Q36" s="13">
        <f t="shared" si="19"/>
        <v>0</v>
      </c>
      <c r="R36" s="13">
        <f t="shared" si="19"/>
        <v>0</v>
      </c>
      <c r="S36" s="13">
        <f t="shared" si="19"/>
        <v>0</v>
      </c>
      <c r="T36" s="13">
        <f t="shared" si="19"/>
        <v>0</v>
      </c>
      <c r="U36" s="13">
        <f t="shared" si="19"/>
        <v>0</v>
      </c>
      <c r="V36" s="10"/>
      <c r="W36" s="13">
        <v>0</v>
      </c>
      <c r="X36" s="13">
        <v>0</v>
      </c>
      <c r="Y36" s="13">
        <v>0</v>
      </c>
      <c r="Z36" s="13">
        <f>SUM(J36:M36)</f>
        <v>0</v>
      </c>
      <c r="AA36" s="13">
        <f>SUM(N36:Q36)</f>
        <v>1.7000000000000002</v>
      </c>
      <c r="AB36" s="13">
        <f>SUM(R36:U36)</f>
        <v>0</v>
      </c>
    </row>
    <row r="37" spans="1:28" ht="15" customHeight="1" x14ac:dyDescent="0.15">
      <c r="A37" s="17" t="s">
        <v>29</v>
      </c>
      <c r="B37" s="11">
        <v>234.6</v>
      </c>
      <c r="C37" s="11">
        <v>252.6</v>
      </c>
      <c r="D37" s="11">
        <v>273.3</v>
      </c>
      <c r="E37" s="11">
        <v>284.60000000000002</v>
      </c>
      <c r="F37" s="11">
        <f t="shared" ref="F37:M37" si="20">SUM(F32:F35)</f>
        <v>290.8</v>
      </c>
      <c r="G37" s="11">
        <f t="shared" si="20"/>
        <v>304.2</v>
      </c>
      <c r="H37" s="11">
        <f t="shared" si="20"/>
        <v>328.5</v>
      </c>
      <c r="I37" s="11">
        <f t="shared" si="20"/>
        <v>346</v>
      </c>
      <c r="J37" s="11">
        <f t="shared" si="20"/>
        <v>356.4</v>
      </c>
      <c r="K37" s="11">
        <f t="shared" si="20"/>
        <v>370.4</v>
      </c>
      <c r="L37" s="11">
        <f t="shared" si="20"/>
        <v>389.8</v>
      </c>
      <c r="M37" s="11">
        <f t="shared" si="20"/>
        <v>403.7</v>
      </c>
      <c r="N37" s="11">
        <f t="shared" ref="N37:U37" si="21">SUM(N32:N36)</f>
        <v>410.3</v>
      </c>
      <c r="O37" s="11">
        <f t="shared" si="21"/>
        <v>431.1</v>
      </c>
      <c r="P37" s="11">
        <f t="shared" si="21"/>
        <v>445.80000000000007</v>
      </c>
      <c r="Q37" s="11">
        <f t="shared" si="21"/>
        <v>457.4</v>
      </c>
      <c r="R37" s="11">
        <f t="shared" si="21"/>
        <v>457.2</v>
      </c>
      <c r="S37" s="11">
        <f t="shared" si="21"/>
        <v>475.5</v>
      </c>
      <c r="T37" s="11">
        <f t="shared" si="21"/>
        <v>489.7</v>
      </c>
      <c r="U37" s="11">
        <f t="shared" si="21"/>
        <v>491.2999999999999</v>
      </c>
      <c r="V37" s="10"/>
      <c r="W37" s="11">
        <v>750.1</v>
      </c>
      <c r="X37" s="11">
        <v>1045.0999999999999</v>
      </c>
      <c r="Y37" s="11">
        <f>SUM(Y32:Y35)</f>
        <v>1269.5</v>
      </c>
      <c r="Z37" s="11">
        <f>SUM(Z32:Z35)</f>
        <v>1520.3</v>
      </c>
      <c r="AA37" s="11">
        <f>SUM(AA32:AA36)</f>
        <v>1744.6000000000001</v>
      </c>
      <c r="AB37" s="23">
        <f>SUM(AB32:AB36)</f>
        <v>1913.7</v>
      </c>
    </row>
    <row r="38" spans="1:28" ht="10" customHeight="1" x14ac:dyDescent="0.15">
      <c r="A38" s="17"/>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ht="15" customHeight="1" x14ac:dyDescent="0.15">
      <c r="A39" s="17" t="s">
        <v>30</v>
      </c>
      <c r="B39" s="20">
        <v>378.5</v>
      </c>
      <c r="C39" s="20">
        <v>119.7</v>
      </c>
      <c r="D39" s="20">
        <v>133.19999999999999</v>
      </c>
      <c r="E39" s="20">
        <v>136.80000000000001</v>
      </c>
      <c r="F39" s="20">
        <v>150</v>
      </c>
      <c r="G39" s="20">
        <f t="shared" ref="G39:L39" si="22">G10</f>
        <v>162.4</v>
      </c>
      <c r="H39" s="20">
        <f t="shared" si="22"/>
        <v>172.8</v>
      </c>
      <c r="I39" s="20">
        <f t="shared" si="22"/>
        <v>176.9</v>
      </c>
      <c r="J39" s="20">
        <f t="shared" si="22"/>
        <v>181.8</v>
      </c>
      <c r="K39" s="20">
        <f t="shared" si="22"/>
        <v>185.8</v>
      </c>
      <c r="L39" s="20">
        <f t="shared" si="22"/>
        <v>183.3</v>
      </c>
      <c r="M39" s="20">
        <v>176.6</v>
      </c>
      <c r="N39" s="20">
        <f t="shared" ref="N39:U39" si="23">N10</f>
        <v>181.2</v>
      </c>
      <c r="O39" s="20">
        <f t="shared" si="23"/>
        <v>185.5</v>
      </c>
      <c r="P39" s="20">
        <f t="shared" si="23"/>
        <v>187.3</v>
      </c>
      <c r="Q39" s="20">
        <f t="shared" si="23"/>
        <v>201.9</v>
      </c>
      <c r="R39" s="20">
        <f t="shared" si="23"/>
        <v>210.8</v>
      </c>
      <c r="S39" s="20">
        <f t="shared" si="23"/>
        <v>215</v>
      </c>
      <c r="T39" s="20">
        <f t="shared" si="23"/>
        <v>227.6</v>
      </c>
      <c r="U39" s="20">
        <f t="shared" si="23"/>
        <v>238.5</v>
      </c>
      <c r="V39" s="10"/>
      <c r="W39" s="20">
        <v>380.3</v>
      </c>
      <c r="X39" s="20">
        <v>768.2</v>
      </c>
      <c r="Y39" s="20">
        <f>Y10</f>
        <v>662.1</v>
      </c>
      <c r="Z39" s="20">
        <f>SUM(J39:M39)</f>
        <v>727.50000000000011</v>
      </c>
      <c r="AA39" s="20">
        <f>SUM(N39:Q39)</f>
        <v>755.9</v>
      </c>
      <c r="AB39" s="20">
        <f>SUM(R39:U39)</f>
        <v>891.9</v>
      </c>
    </row>
    <row r="40" spans="1:28" ht="15" customHeight="1" x14ac:dyDescent="0.15">
      <c r="A40" s="17" t="s">
        <v>23</v>
      </c>
      <c r="B40" s="15">
        <v>-282.89999999999998</v>
      </c>
      <c r="C40" s="15">
        <v>-27.9</v>
      </c>
      <c r="D40" s="15">
        <v>-28.2</v>
      </c>
      <c r="E40" s="15">
        <v>-29.2</v>
      </c>
      <c r="F40" s="15">
        <v>-30.5</v>
      </c>
      <c r="G40" s="15">
        <v>-37.700000000000003</v>
      </c>
      <c r="H40" s="15">
        <v>-38.9</v>
      </c>
      <c r="I40" s="15">
        <v>-40.5</v>
      </c>
      <c r="J40" s="15">
        <v>-37.200000000000003</v>
      </c>
      <c r="K40" s="15">
        <v>-47</v>
      </c>
      <c r="L40" s="15">
        <v>-46.9</v>
      </c>
      <c r="M40" s="15">
        <v>-43</v>
      </c>
      <c r="N40" s="15">
        <v>-43.5</v>
      </c>
      <c r="O40" s="15">
        <v>-49.5</v>
      </c>
      <c r="P40" s="15">
        <v>-48.7</v>
      </c>
      <c r="Q40" s="15">
        <v>-48.4</v>
      </c>
      <c r="R40" s="15">
        <v>-50.5</v>
      </c>
      <c r="S40" s="15">
        <v>-58.5</v>
      </c>
      <c r="T40" s="15">
        <v>-60.6</v>
      </c>
      <c r="U40" s="15">
        <v>-62.7</v>
      </c>
      <c r="V40" s="10"/>
      <c r="W40" s="15">
        <v>-93.1</v>
      </c>
      <c r="X40" s="15">
        <v>-368.2</v>
      </c>
      <c r="Y40" s="15">
        <f>SUM(F40:I40)</f>
        <v>-147.6</v>
      </c>
      <c r="Z40" s="15">
        <f>SUM(J40:M40)</f>
        <v>-174.1</v>
      </c>
      <c r="AA40" s="15">
        <f>SUM(N40:Q40)</f>
        <v>-190.1</v>
      </c>
      <c r="AB40" s="15">
        <f>SUM(R40:U40)</f>
        <v>-232.3</v>
      </c>
    </row>
    <row r="41" spans="1:28" ht="15" customHeight="1" x14ac:dyDescent="0.15">
      <c r="A41" s="17" t="s">
        <v>24</v>
      </c>
      <c r="B41" s="15">
        <v>-8.3000000000000007</v>
      </c>
      <c r="C41" s="15">
        <v>0</v>
      </c>
      <c r="D41" s="15">
        <v>0</v>
      </c>
      <c r="E41" s="15">
        <v>0</v>
      </c>
      <c r="F41" s="15">
        <v>0</v>
      </c>
      <c r="G41" s="15">
        <v>0</v>
      </c>
      <c r="H41" s="15">
        <v>0</v>
      </c>
      <c r="I41" s="15">
        <v>0</v>
      </c>
      <c r="J41" s="15">
        <v>0</v>
      </c>
      <c r="K41" s="15">
        <v>0</v>
      </c>
      <c r="L41" s="15">
        <v>0</v>
      </c>
      <c r="M41" s="15">
        <v>0</v>
      </c>
      <c r="N41" s="15">
        <v>0</v>
      </c>
      <c r="O41" s="15">
        <v>0</v>
      </c>
      <c r="P41" s="15">
        <v>0</v>
      </c>
      <c r="Q41" s="15">
        <v>0</v>
      </c>
      <c r="R41" s="15">
        <v>0</v>
      </c>
      <c r="S41" s="15">
        <v>0</v>
      </c>
      <c r="T41" s="15">
        <v>0</v>
      </c>
      <c r="U41" s="15">
        <v>0</v>
      </c>
      <c r="V41" s="10"/>
      <c r="W41" s="15">
        <v>0</v>
      </c>
      <c r="X41" s="15">
        <v>-8.3000000000000007</v>
      </c>
      <c r="Y41" s="15">
        <f>SUM(F41:I41)</f>
        <v>0</v>
      </c>
      <c r="Z41" s="15">
        <f>SUM(J41:M41)</f>
        <v>0</v>
      </c>
      <c r="AA41" s="15">
        <f>SUM(N41:Q41)</f>
        <v>0</v>
      </c>
      <c r="AB41" s="15">
        <f>SUM(R41:U41)</f>
        <v>0</v>
      </c>
    </row>
    <row r="42" spans="1:28" ht="15" customHeight="1" x14ac:dyDescent="0.15">
      <c r="A42" s="17" t="s">
        <v>31</v>
      </c>
      <c r="B42" s="15">
        <v>0</v>
      </c>
      <c r="C42" s="15">
        <v>0</v>
      </c>
      <c r="D42" s="15">
        <v>0</v>
      </c>
      <c r="E42" s="15">
        <v>0</v>
      </c>
      <c r="F42" s="15">
        <v>-2.2999999999999998</v>
      </c>
      <c r="G42" s="15">
        <v>-4.0999999999999996</v>
      </c>
      <c r="H42" s="15">
        <v>-4</v>
      </c>
      <c r="I42" s="15">
        <v>-4.0999999999999996</v>
      </c>
      <c r="J42" s="15">
        <v>-4.2</v>
      </c>
      <c r="K42" s="15">
        <v>-4.3</v>
      </c>
      <c r="L42" s="15">
        <v>-4.0999999999999996</v>
      </c>
      <c r="M42" s="15">
        <v>-4.2</v>
      </c>
      <c r="N42" s="15">
        <v>-4.3</v>
      </c>
      <c r="O42" s="15">
        <v>-5</v>
      </c>
      <c r="P42" s="15">
        <v>-5.0999999999999996</v>
      </c>
      <c r="Q42" s="15">
        <v>-5.3</v>
      </c>
      <c r="R42" s="15">
        <v>-3.2</v>
      </c>
      <c r="S42" s="15">
        <v>-1.4</v>
      </c>
      <c r="T42" s="15">
        <v>-1.4</v>
      </c>
      <c r="U42" s="15">
        <v>-2.2000000000000002</v>
      </c>
      <c r="V42" s="10"/>
      <c r="W42" s="15">
        <v>0</v>
      </c>
      <c r="X42" s="15">
        <v>0</v>
      </c>
      <c r="Y42" s="15">
        <f>SUM(F42:I42)</f>
        <v>-14.499999999999998</v>
      </c>
      <c r="Z42" s="15">
        <f>SUM(J42:M42)</f>
        <v>-16.8</v>
      </c>
      <c r="AA42" s="15">
        <f>SUM(N42:Q42)</f>
        <v>-19.7</v>
      </c>
      <c r="AB42" s="15">
        <f>SUM(R42:U42)</f>
        <v>-8.1999999999999993</v>
      </c>
    </row>
    <row r="43" spans="1:28" ht="15" customHeight="1" x14ac:dyDescent="0.15">
      <c r="A43" s="17" t="s">
        <v>26</v>
      </c>
      <c r="B43" s="13">
        <v>0</v>
      </c>
      <c r="C43" s="13">
        <v>0</v>
      </c>
      <c r="D43" s="13">
        <v>0</v>
      </c>
      <c r="E43" s="13">
        <v>0</v>
      </c>
      <c r="F43" s="13">
        <v>0</v>
      </c>
      <c r="G43" s="13">
        <v>0</v>
      </c>
      <c r="H43" s="13">
        <v>0</v>
      </c>
      <c r="I43" s="13">
        <v>0</v>
      </c>
      <c r="J43" s="13">
        <v>0</v>
      </c>
      <c r="K43" s="13">
        <v>0</v>
      </c>
      <c r="L43" s="13">
        <v>0</v>
      </c>
      <c r="M43" s="13">
        <v>0</v>
      </c>
      <c r="N43" s="13">
        <v>-2.6</v>
      </c>
      <c r="O43" s="13">
        <v>-0.5</v>
      </c>
      <c r="P43" s="13">
        <v>-0.1</v>
      </c>
      <c r="Q43" s="13">
        <v>0</v>
      </c>
      <c r="R43" s="13">
        <v>0</v>
      </c>
      <c r="S43" s="13">
        <v>0</v>
      </c>
      <c r="T43" s="13">
        <v>0</v>
      </c>
      <c r="U43" s="13">
        <v>0</v>
      </c>
      <c r="V43" s="10"/>
      <c r="W43" s="13">
        <v>0</v>
      </c>
      <c r="X43" s="13">
        <v>0</v>
      </c>
      <c r="Y43" s="13">
        <v>0</v>
      </c>
      <c r="Z43" s="13">
        <f>SUM(J43:M43)</f>
        <v>0</v>
      </c>
      <c r="AA43" s="13">
        <f>SUM(N43:Q43)</f>
        <v>-3.2</v>
      </c>
      <c r="AB43" s="13">
        <f>SUM(R43:U43)</f>
        <v>0</v>
      </c>
    </row>
    <row r="44" spans="1:28" ht="15" customHeight="1" x14ac:dyDescent="0.15">
      <c r="A44" s="17" t="s">
        <v>32</v>
      </c>
      <c r="B44" s="11">
        <v>87.3</v>
      </c>
      <c r="C44" s="11">
        <v>91.8</v>
      </c>
      <c r="D44" s="11">
        <v>105</v>
      </c>
      <c r="E44" s="11">
        <v>107.6</v>
      </c>
      <c r="F44" s="11">
        <f t="shared" ref="F44:M44" si="24">SUM(F39:F42)</f>
        <v>117.2</v>
      </c>
      <c r="G44" s="11">
        <f t="shared" si="24"/>
        <v>120.60000000000001</v>
      </c>
      <c r="H44" s="11">
        <f t="shared" si="24"/>
        <v>129.9</v>
      </c>
      <c r="I44" s="11">
        <f t="shared" si="24"/>
        <v>132.30000000000001</v>
      </c>
      <c r="J44" s="11">
        <f t="shared" si="24"/>
        <v>140.40000000000003</v>
      </c>
      <c r="K44" s="11">
        <f t="shared" si="24"/>
        <v>134.5</v>
      </c>
      <c r="L44" s="11">
        <f t="shared" si="24"/>
        <v>132.30000000000001</v>
      </c>
      <c r="M44" s="11">
        <f t="shared" si="24"/>
        <v>129.4</v>
      </c>
      <c r="N44" s="11">
        <f t="shared" ref="N44:U44" si="25">SUM(N39:N43)</f>
        <v>130.79999999999998</v>
      </c>
      <c r="O44" s="11">
        <f t="shared" si="25"/>
        <v>130.5</v>
      </c>
      <c r="P44" s="11">
        <f t="shared" si="25"/>
        <v>133.40000000000003</v>
      </c>
      <c r="Q44" s="11">
        <f t="shared" si="25"/>
        <v>148.19999999999999</v>
      </c>
      <c r="R44" s="11">
        <f t="shared" si="25"/>
        <v>157.10000000000002</v>
      </c>
      <c r="S44" s="11">
        <f t="shared" si="25"/>
        <v>155.1</v>
      </c>
      <c r="T44" s="11">
        <f t="shared" si="25"/>
        <v>165.6</v>
      </c>
      <c r="U44" s="11">
        <f t="shared" si="25"/>
        <v>173.60000000000002</v>
      </c>
      <c r="V44" s="10"/>
      <c r="W44" s="11">
        <v>287.2</v>
      </c>
      <c r="X44" s="11">
        <v>391.7</v>
      </c>
      <c r="Y44" s="11">
        <f>SUM(Y39:Y42)</f>
        <v>500</v>
      </c>
      <c r="Z44" s="11">
        <f>SUM(Z39:Z42)</f>
        <v>536.60000000000014</v>
      </c>
      <c r="AA44" s="14">
        <f>SUM(AA39:AA43)</f>
        <v>542.89999999999986</v>
      </c>
      <c r="AB44" s="11">
        <f>SUM(AB39:AB43)</f>
        <v>651.39999999999986</v>
      </c>
    </row>
    <row r="45" spans="1:28" ht="15" customHeight="1" x14ac:dyDescent="0.15">
      <c r="A45" s="17"/>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row>
    <row r="46" spans="1:28" ht="15" customHeight="1" x14ac:dyDescent="0.15">
      <c r="A46" s="17" t="s">
        <v>33</v>
      </c>
      <c r="B46" s="20">
        <v>157</v>
      </c>
      <c r="C46" s="20">
        <v>87.4</v>
      </c>
      <c r="D46" s="20">
        <v>95</v>
      </c>
      <c r="E46" s="20">
        <v>100.2</v>
      </c>
      <c r="F46" s="20">
        <v>101.5</v>
      </c>
      <c r="G46" s="20">
        <f t="shared" ref="G46:L46" si="26">G11</f>
        <v>107.3</v>
      </c>
      <c r="H46" s="20">
        <f t="shared" si="26"/>
        <v>108.2</v>
      </c>
      <c r="I46" s="20">
        <f t="shared" si="26"/>
        <v>106.3</v>
      </c>
      <c r="J46" s="20">
        <f t="shared" si="26"/>
        <v>104.3</v>
      </c>
      <c r="K46" s="20">
        <f t="shared" si="26"/>
        <v>102.8</v>
      </c>
      <c r="L46" s="20">
        <f t="shared" si="26"/>
        <v>105.8</v>
      </c>
      <c r="M46" s="20">
        <v>109.9</v>
      </c>
      <c r="N46" s="20">
        <f t="shared" ref="N46:U46" si="27">N11</f>
        <v>102.7</v>
      </c>
      <c r="O46" s="20">
        <f t="shared" si="27"/>
        <v>100.8</v>
      </c>
      <c r="P46" s="20">
        <f t="shared" si="27"/>
        <v>115.7</v>
      </c>
      <c r="Q46" s="20">
        <f t="shared" si="27"/>
        <v>108.3</v>
      </c>
      <c r="R46" s="20">
        <f t="shared" si="27"/>
        <v>95.7</v>
      </c>
      <c r="S46" s="20">
        <f t="shared" si="27"/>
        <v>105</v>
      </c>
      <c r="T46" s="20">
        <f t="shared" si="27"/>
        <v>103.6</v>
      </c>
      <c r="U46" s="20">
        <f t="shared" si="27"/>
        <v>105.1</v>
      </c>
      <c r="V46" s="10"/>
      <c r="W46" s="20">
        <v>314</v>
      </c>
      <c r="X46" s="20">
        <v>439.6</v>
      </c>
      <c r="Y46" s="20">
        <f>Y11</f>
        <v>423.3</v>
      </c>
      <c r="Z46" s="20">
        <f t="shared" ref="Z46:Z51" si="28">SUM(J46:M46)</f>
        <v>422.79999999999995</v>
      </c>
      <c r="AA46" s="20">
        <f t="shared" ref="AA46:AA51" si="29">SUM(N46:Q46)</f>
        <v>427.5</v>
      </c>
      <c r="AB46" s="20">
        <f t="shared" ref="AB46:AB51" si="30">SUM(R46:U46)</f>
        <v>409.4</v>
      </c>
    </row>
    <row r="47" spans="1:28" ht="15" customHeight="1" x14ac:dyDescent="0.15">
      <c r="A47" s="17" t="s">
        <v>23</v>
      </c>
      <c r="B47" s="15">
        <v>-72.400000000000006</v>
      </c>
      <c r="C47" s="15">
        <v>-7.9</v>
      </c>
      <c r="D47" s="15">
        <v>-8.1</v>
      </c>
      <c r="E47" s="15">
        <v>-5.9</v>
      </c>
      <c r="F47" s="15">
        <v>-7.1</v>
      </c>
      <c r="G47" s="15">
        <f>-8.8</f>
        <v>-8.8000000000000007</v>
      </c>
      <c r="H47" s="15">
        <v>-7.7</v>
      </c>
      <c r="I47" s="15">
        <v>-7.8</v>
      </c>
      <c r="J47" s="15">
        <v>-6.7</v>
      </c>
      <c r="K47" s="15">
        <v>-9.5</v>
      </c>
      <c r="L47" s="15">
        <v>-8.9</v>
      </c>
      <c r="M47" s="15">
        <v>-8.6</v>
      </c>
      <c r="N47" s="15">
        <v>-6.9</v>
      </c>
      <c r="O47" s="15">
        <v>-6.2</v>
      </c>
      <c r="P47" s="15">
        <v>-5.9</v>
      </c>
      <c r="Q47" s="15">
        <v>-6</v>
      </c>
      <c r="R47" s="15">
        <v>-4.5</v>
      </c>
      <c r="S47" s="15">
        <v>-5.9</v>
      </c>
      <c r="T47" s="15">
        <v>-6</v>
      </c>
      <c r="U47" s="15">
        <v>-6</v>
      </c>
      <c r="V47" s="10"/>
      <c r="W47" s="15">
        <v>-33.700000000000003</v>
      </c>
      <c r="X47" s="15">
        <v>-94.3</v>
      </c>
      <c r="Y47" s="15">
        <f>SUM(F47:I47)</f>
        <v>-31.400000000000002</v>
      </c>
      <c r="Z47" s="15">
        <f t="shared" si="28"/>
        <v>-33.700000000000003</v>
      </c>
      <c r="AA47" s="15">
        <f t="shared" si="29"/>
        <v>-25</v>
      </c>
      <c r="AB47" s="15">
        <f t="shared" si="30"/>
        <v>-22.4</v>
      </c>
    </row>
    <row r="48" spans="1:28" ht="15" customHeight="1" x14ac:dyDescent="0.15">
      <c r="A48" s="17" t="s">
        <v>24</v>
      </c>
      <c r="B48" s="15">
        <v>-2.2000000000000002</v>
      </c>
      <c r="C48" s="15">
        <v>0</v>
      </c>
      <c r="D48" s="15">
        <v>0</v>
      </c>
      <c r="E48" s="15">
        <v>0</v>
      </c>
      <c r="F48" s="15">
        <v>0</v>
      </c>
      <c r="G48" s="15">
        <v>0</v>
      </c>
      <c r="H48" s="15">
        <v>0</v>
      </c>
      <c r="I48" s="15">
        <v>0</v>
      </c>
      <c r="J48" s="15">
        <v>0</v>
      </c>
      <c r="K48" s="15">
        <v>0</v>
      </c>
      <c r="L48" s="15">
        <v>0</v>
      </c>
      <c r="M48" s="15">
        <v>0</v>
      </c>
      <c r="N48" s="15">
        <v>0</v>
      </c>
      <c r="O48" s="15">
        <v>0</v>
      </c>
      <c r="P48" s="15">
        <v>0</v>
      </c>
      <c r="Q48" s="15">
        <v>0</v>
      </c>
      <c r="R48" s="15">
        <v>0</v>
      </c>
      <c r="S48" s="15">
        <v>0</v>
      </c>
      <c r="T48" s="15">
        <v>0</v>
      </c>
      <c r="U48" s="15">
        <v>0</v>
      </c>
      <c r="V48" s="10"/>
      <c r="W48" s="15">
        <v>0</v>
      </c>
      <c r="X48" s="15">
        <v>-2.2000000000000002</v>
      </c>
      <c r="Y48" s="15">
        <f>SUM(F48:I48)</f>
        <v>0</v>
      </c>
      <c r="Z48" s="15">
        <f t="shared" si="28"/>
        <v>0</v>
      </c>
      <c r="AA48" s="15">
        <f t="shared" si="29"/>
        <v>0</v>
      </c>
      <c r="AB48" s="15">
        <f t="shared" si="30"/>
        <v>0</v>
      </c>
    </row>
    <row r="49" spans="1:28" ht="15.75" customHeight="1" x14ac:dyDescent="0.15">
      <c r="A49" s="17" t="s">
        <v>25</v>
      </c>
      <c r="B49" s="15">
        <v>0</v>
      </c>
      <c r="C49" s="15">
        <v>0</v>
      </c>
      <c r="D49" s="15">
        <v>0</v>
      </c>
      <c r="E49" s="15">
        <v>0</v>
      </c>
      <c r="F49" s="15">
        <v>-0.8</v>
      </c>
      <c r="G49" s="15">
        <v>-1.4</v>
      </c>
      <c r="H49" s="15">
        <v>-1.4</v>
      </c>
      <c r="I49" s="15">
        <v>-1.4</v>
      </c>
      <c r="J49" s="15">
        <v>-1.3</v>
      </c>
      <c r="K49" s="15">
        <v>-1.4</v>
      </c>
      <c r="L49" s="15">
        <v>-1.4</v>
      </c>
      <c r="M49" s="15">
        <v>-1.5</v>
      </c>
      <c r="N49" s="15">
        <v>-1.4</v>
      </c>
      <c r="O49" s="15">
        <v>-1.9</v>
      </c>
      <c r="P49" s="15">
        <v>-1.9</v>
      </c>
      <c r="Q49" s="15">
        <v>-1.9</v>
      </c>
      <c r="R49" s="15">
        <v>-1.5</v>
      </c>
      <c r="S49" s="15">
        <v>-1.2</v>
      </c>
      <c r="T49" s="15">
        <v>-1.2</v>
      </c>
      <c r="U49" s="15">
        <v>-1.6</v>
      </c>
      <c r="V49" s="10"/>
      <c r="W49" s="15">
        <v>0</v>
      </c>
      <c r="X49" s="15">
        <v>0</v>
      </c>
      <c r="Y49" s="15">
        <f>SUM(F49:I49)</f>
        <v>-5</v>
      </c>
      <c r="Z49" s="15">
        <f t="shared" si="28"/>
        <v>-5.6</v>
      </c>
      <c r="AA49" s="15">
        <f t="shared" si="29"/>
        <v>-7.1</v>
      </c>
      <c r="AB49" s="15">
        <f t="shared" si="30"/>
        <v>-5.5</v>
      </c>
    </row>
    <row r="50" spans="1:28" ht="15" customHeight="1" x14ac:dyDescent="0.15">
      <c r="A50" s="17" t="s">
        <v>31</v>
      </c>
      <c r="B50" s="15">
        <v>0</v>
      </c>
      <c r="C50" s="15">
        <v>0</v>
      </c>
      <c r="D50" s="15">
        <v>0</v>
      </c>
      <c r="E50" s="15">
        <v>0</v>
      </c>
      <c r="F50" s="15">
        <v>0</v>
      </c>
      <c r="G50" s="15">
        <v>0</v>
      </c>
      <c r="H50" s="15">
        <v>0</v>
      </c>
      <c r="I50" s="15">
        <v>0</v>
      </c>
      <c r="J50" s="15">
        <v>0</v>
      </c>
      <c r="K50" s="15">
        <v>0</v>
      </c>
      <c r="L50" s="15">
        <v>0</v>
      </c>
      <c r="M50" s="15">
        <v>0</v>
      </c>
      <c r="N50" s="15">
        <v>-0.2</v>
      </c>
      <c r="O50" s="15">
        <v>-1.7</v>
      </c>
      <c r="P50" s="15">
        <v>-1.7</v>
      </c>
      <c r="Q50" s="15">
        <v>-1.7</v>
      </c>
      <c r="R50" s="15">
        <v>-1.7</v>
      </c>
      <c r="S50" s="15">
        <v>-1.7</v>
      </c>
      <c r="T50" s="15">
        <v>-1.7</v>
      </c>
      <c r="U50" s="15">
        <v>-1.7</v>
      </c>
      <c r="V50" s="10"/>
      <c r="W50" s="15">
        <v>0</v>
      </c>
      <c r="X50" s="15">
        <v>0</v>
      </c>
      <c r="Y50" s="15">
        <v>0</v>
      </c>
      <c r="Z50" s="15">
        <f t="shared" si="28"/>
        <v>0</v>
      </c>
      <c r="AA50" s="15">
        <f t="shared" si="29"/>
        <v>-5.3</v>
      </c>
      <c r="AB50" s="15">
        <f t="shared" si="30"/>
        <v>-6.8</v>
      </c>
    </row>
    <row r="51" spans="1:28" ht="15.75" customHeight="1" x14ac:dyDescent="0.15">
      <c r="A51" s="17" t="s">
        <v>26</v>
      </c>
      <c r="B51" s="13">
        <v>0</v>
      </c>
      <c r="C51" s="13">
        <v>0</v>
      </c>
      <c r="D51" s="13">
        <v>0</v>
      </c>
      <c r="E51" s="13">
        <v>0</v>
      </c>
      <c r="F51" s="13">
        <v>0</v>
      </c>
      <c r="G51" s="13">
        <v>0</v>
      </c>
      <c r="H51" s="13">
        <v>0</v>
      </c>
      <c r="I51" s="13">
        <v>0</v>
      </c>
      <c r="J51" s="13">
        <v>0</v>
      </c>
      <c r="K51" s="13">
        <v>0</v>
      </c>
      <c r="L51" s="13">
        <v>0</v>
      </c>
      <c r="M51" s="13">
        <v>0</v>
      </c>
      <c r="N51" s="13">
        <v>-6.3</v>
      </c>
      <c r="O51" s="13">
        <v>-0.2</v>
      </c>
      <c r="P51" s="13">
        <v>-0.4</v>
      </c>
      <c r="Q51" s="13">
        <v>0</v>
      </c>
      <c r="R51" s="13">
        <v>0</v>
      </c>
      <c r="S51" s="13">
        <v>0</v>
      </c>
      <c r="T51" s="13">
        <v>0</v>
      </c>
      <c r="U51" s="13">
        <v>0</v>
      </c>
      <c r="V51" s="10"/>
      <c r="W51" s="13">
        <v>0</v>
      </c>
      <c r="X51" s="13">
        <v>0</v>
      </c>
      <c r="Y51" s="13">
        <v>0</v>
      </c>
      <c r="Z51" s="13">
        <f t="shared" si="28"/>
        <v>0</v>
      </c>
      <c r="AA51" s="13">
        <f t="shared" si="29"/>
        <v>-6.9</v>
      </c>
      <c r="AB51" s="13">
        <f t="shared" si="30"/>
        <v>0</v>
      </c>
    </row>
    <row r="52" spans="1:28" ht="15" customHeight="1" x14ac:dyDescent="0.15">
      <c r="A52" s="17" t="s">
        <v>34</v>
      </c>
      <c r="B52" s="11">
        <v>82.4</v>
      </c>
      <c r="C52" s="11">
        <v>79.5</v>
      </c>
      <c r="D52" s="11">
        <v>86.9</v>
      </c>
      <c r="E52" s="11">
        <v>94.3</v>
      </c>
      <c r="F52" s="11">
        <f t="shared" ref="F52:M52" si="31">SUM(F46:F49)</f>
        <v>93.600000000000009</v>
      </c>
      <c r="G52" s="11">
        <f t="shared" si="31"/>
        <v>97.1</v>
      </c>
      <c r="H52" s="11">
        <f t="shared" si="31"/>
        <v>99.1</v>
      </c>
      <c r="I52" s="11">
        <f t="shared" si="31"/>
        <v>97.1</v>
      </c>
      <c r="J52" s="11">
        <f t="shared" si="31"/>
        <v>96.3</v>
      </c>
      <c r="K52" s="11">
        <f t="shared" si="31"/>
        <v>91.899999999999991</v>
      </c>
      <c r="L52" s="11">
        <f t="shared" si="31"/>
        <v>95.499999999999986</v>
      </c>
      <c r="M52" s="11">
        <f t="shared" si="31"/>
        <v>99.800000000000011</v>
      </c>
      <c r="N52" s="11">
        <f t="shared" ref="N52:U52" si="32">SUM(N46:N51)</f>
        <v>87.899999999999991</v>
      </c>
      <c r="O52" s="11">
        <f t="shared" si="32"/>
        <v>90.799999999999983</v>
      </c>
      <c r="P52" s="11">
        <f t="shared" si="32"/>
        <v>105.79999999999998</v>
      </c>
      <c r="Q52" s="11">
        <f t="shared" si="32"/>
        <v>98.699999999999989</v>
      </c>
      <c r="R52" s="11">
        <f t="shared" si="32"/>
        <v>88</v>
      </c>
      <c r="S52" s="11">
        <f t="shared" si="32"/>
        <v>96.199999999999989</v>
      </c>
      <c r="T52" s="11">
        <f t="shared" si="32"/>
        <v>94.699999999999989</v>
      </c>
      <c r="U52" s="11">
        <f t="shared" si="32"/>
        <v>95.8</v>
      </c>
      <c r="V52" s="10"/>
      <c r="W52" s="11">
        <v>280.3</v>
      </c>
      <c r="X52" s="11">
        <v>343.1</v>
      </c>
      <c r="Y52" s="11">
        <f>SUM(Y46:Y49)</f>
        <v>386.90000000000003</v>
      </c>
      <c r="Z52" s="11">
        <f>SUM(Z46:Z49)</f>
        <v>383.49999999999994</v>
      </c>
      <c r="AA52" s="11">
        <f>SUM(AA46:AA51)</f>
        <v>383.2</v>
      </c>
      <c r="AB52" s="11">
        <f>SUM(AB46:AB51)</f>
        <v>374.7</v>
      </c>
    </row>
    <row r="53" spans="1:28" ht="19.25" customHeight="1" x14ac:dyDescent="0.15">
      <c r="A53" s="17"/>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row>
    <row r="54" spans="1:28" ht="15" customHeight="1" x14ac:dyDescent="0.15">
      <c r="A54" s="17" t="s">
        <v>35</v>
      </c>
      <c r="B54" s="20">
        <v>126.1</v>
      </c>
      <c r="C54" s="20">
        <v>49.8</v>
      </c>
      <c r="D54" s="20">
        <v>50.8</v>
      </c>
      <c r="E54" s="20">
        <v>56.5</v>
      </c>
      <c r="F54" s="20">
        <v>57</v>
      </c>
      <c r="G54" s="20">
        <f t="shared" ref="G54:L54" si="33">G12</f>
        <v>62.9</v>
      </c>
      <c r="H54" s="20">
        <f t="shared" si="33"/>
        <v>61</v>
      </c>
      <c r="I54" s="20">
        <f t="shared" si="33"/>
        <v>64.5</v>
      </c>
      <c r="J54" s="20">
        <f t="shared" si="33"/>
        <v>39</v>
      </c>
      <c r="K54" s="20">
        <f t="shared" si="33"/>
        <v>63.5</v>
      </c>
      <c r="L54" s="20">
        <f t="shared" si="33"/>
        <v>65.099999999999994</v>
      </c>
      <c r="M54" s="20">
        <v>60.2</v>
      </c>
      <c r="N54" s="20">
        <f t="shared" ref="N54:U54" si="34">N12</f>
        <v>58.6</v>
      </c>
      <c r="O54" s="20">
        <f t="shared" si="34"/>
        <v>52.8</v>
      </c>
      <c r="P54" s="20">
        <f t="shared" si="34"/>
        <v>57.9</v>
      </c>
      <c r="Q54" s="20">
        <f t="shared" si="34"/>
        <v>55.3</v>
      </c>
      <c r="R54" s="20">
        <f t="shared" si="34"/>
        <v>53.5</v>
      </c>
      <c r="S54" s="20">
        <f t="shared" si="34"/>
        <v>55.3</v>
      </c>
      <c r="T54" s="20">
        <f t="shared" si="34"/>
        <v>56.8</v>
      </c>
      <c r="U54" s="20">
        <f t="shared" si="34"/>
        <v>57.3</v>
      </c>
      <c r="V54" s="10"/>
      <c r="W54" s="20">
        <v>157.30000000000001</v>
      </c>
      <c r="X54" s="20">
        <v>283.2</v>
      </c>
      <c r="Y54" s="20">
        <f>Y12</f>
        <v>245.4</v>
      </c>
      <c r="Z54" s="20">
        <f t="shared" ref="Z54:Z59" si="35">SUM(J54:M54)</f>
        <v>227.8</v>
      </c>
      <c r="AA54" s="20">
        <f t="shared" ref="AA54:AA59" si="36">SUM(N54:Q54)</f>
        <v>224.60000000000002</v>
      </c>
      <c r="AB54" s="20">
        <f t="shared" ref="AB54:AB59" si="37">SUM(R54:U54)</f>
        <v>222.89999999999998</v>
      </c>
    </row>
    <row r="55" spans="1:28" ht="15.75" customHeight="1" x14ac:dyDescent="0.15">
      <c r="A55" s="17" t="s">
        <v>23</v>
      </c>
      <c r="B55" s="15">
        <v>-93.4</v>
      </c>
      <c r="C55" s="15">
        <v>-16.399999999999999</v>
      </c>
      <c r="D55" s="15">
        <v>-15.5</v>
      </c>
      <c r="E55" s="15">
        <v>-15.3</v>
      </c>
      <c r="F55" s="15">
        <v>-15</v>
      </c>
      <c r="G55" s="15">
        <f>-16.9</f>
        <v>-16.899999999999999</v>
      </c>
      <c r="H55" s="15">
        <v>-17.5</v>
      </c>
      <c r="I55" s="15">
        <v>-17</v>
      </c>
      <c r="J55" s="15">
        <v>7.6</v>
      </c>
      <c r="K55" s="15">
        <v>-15.6</v>
      </c>
      <c r="L55" s="15">
        <v>-15.3</v>
      </c>
      <c r="M55" s="15">
        <v>-13.3</v>
      </c>
      <c r="N55" s="15">
        <v>-12.1</v>
      </c>
      <c r="O55" s="15">
        <v>-12.3</v>
      </c>
      <c r="P55" s="15">
        <v>-12.2</v>
      </c>
      <c r="Q55" s="15">
        <v>-12.2</v>
      </c>
      <c r="R55" s="15">
        <v>-11.6</v>
      </c>
      <c r="S55" s="15">
        <v>-13.9</v>
      </c>
      <c r="T55" s="15">
        <v>-13.1</v>
      </c>
      <c r="U55" s="15">
        <v>-12.7</v>
      </c>
      <c r="V55" s="10"/>
      <c r="W55" s="15">
        <v>-25.6</v>
      </c>
      <c r="X55" s="15">
        <v>-140.6</v>
      </c>
      <c r="Y55" s="15">
        <f>SUM(F55:I55)</f>
        <v>-66.400000000000006</v>
      </c>
      <c r="Z55" s="15">
        <f t="shared" si="35"/>
        <v>-36.6</v>
      </c>
      <c r="AA55" s="15">
        <f t="shared" si="36"/>
        <v>-48.8</v>
      </c>
      <c r="AB55" s="15">
        <f t="shared" si="37"/>
        <v>-51.3</v>
      </c>
    </row>
    <row r="56" spans="1:28" ht="15" customHeight="1" x14ac:dyDescent="0.15">
      <c r="A56" s="17" t="s">
        <v>36</v>
      </c>
      <c r="B56" s="15">
        <v>0</v>
      </c>
      <c r="C56" s="15">
        <v>0</v>
      </c>
      <c r="D56" s="15">
        <v>0</v>
      </c>
      <c r="E56" s="15">
        <v>0</v>
      </c>
      <c r="F56" s="15">
        <v>0</v>
      </c>
      <c r="G56" s="15">
        <v>0</v>
      </c>
      <c r="H56" s="15">
        <v>0</v>
      </c>
      <c r="I56" s="15">
        <v>0</v>
      </c>
      <c r="J56" s="15">
        <v>0</v>
      </c>
      <c r="K56" s="15">
        <v>0</v>
      </c>
      <c r="L56" s="15">
        <v>0</v>
      </c>
      <c r="M56" s="15">
        <v>0</v>
      </c>
      <c r="N56" s="15">
        <v>0</v>
      </c>
      <c r="O56" s="15">
        <v>0</v>
      </c>
      <c r="P56" s="15">
        <v>0</v>
      </c>
      <c r="Q56" s="15">
        <v>0</v>
      </c>
      <c r="R56" s="15">
        <v>0</v>
      </c>
      <c r="S56" s="15">
        <v>0</v>
      </c>
      <c r="T56" s="15">
        <v>0</v>
      </c>
      <c r="U56" s="15">
        <v>0</v>
      </c>
      <c r="V56" s="10"/>
      <c r="W56" s="15">
        <v>-9.4</v>
      </c>
      <c r="X56" s="15">
        <v>0</v>
      </c>
      <c r="Y56" s="15">
        <f>SUM(F56:I56)</f>
        <v>0</v>
      </c>
      <c r="Z56" s="15">
        <f t="shared" si="35"/>
        <v>0</v>
      </c>
      <c r="AA56" s="15">
        <f t="shared" si="36"/>
        <v>0</v>
      </c>
      <c r="AB56" s="15">
        <f t="shared" si="37"/>
        <v>0</v>
      </c>
    </row>
    <row r="57" spans="1:28" ht="15" customHeight="1" x14ac:dyDescent="0.15">
      <c r="A57" s="17" t="s">
        <v>24</v>
      </c>
      <c r="B57" s="15">
        <v>-2.2999999999999998</v>
      </c>
      <c r="C57" s="15">
        <v>0</v>
      </c>
      <c r="D57" s="15">
        <v>0</v>
      </c>
      <c r="E57" s="15">
        <v>0</v>
      </c>
      <c r="F57" s="15">
        <v>0</v>
      </c>
      <c r="G57" s="15">
        <v>0</v>
      </c>
      <c r="H57" s="15">
        <v>0</v>
      </c>
      <c r="I57" s="15">
        <v>0</v>
      </c>
      <c r="J57" s="15">
        <v>0</v>
      </c>
      <c r="K57" s="15">
        <v>0</v>
      </c>
      <c r="L57" s="15">
        <v>0</v>
      </c>
      <c r="M57" s="15">
        <v>0</v>
      </c>
      <c r="N57" s="15">
        <v>0</v>
      </c>
      <c r="O57" s="15">
        <v>0</v>
      </c>
      <c r="P57" s="15">
        <v>0</v>
      </c>
      <c r="Q57" s="15">
        <v>0</v>
      </c>
      <c r="R57" s="15">
        <v>0</v>
      </c>
      <c r="S57" s="15">
        <v>0</v>
      </c>
      <c r="T57" s="15">
        <v>0</v>
      </c>
      <c r="U57" s="15">
        <v>0</v>
      </c>
      <c r="V57" s="10"/>
      <c r="W57" s="15">
        <v>0</v>
      </c>
      <c r="X57" s="15">
        <v>-2.2999999999999998</v>
      </c>
      <c r="Y57" s="15">
        <f>SUM(F57:I57)</f>
        <v>0</v>
      </c>
      <c r="Z57" s="15">
        <f t="shared" si="35"/>
        <v>0</v>
      </c>
      <c r="AA57" s="15">
        <f t="shared" si="36"/>
        <v>0</v>
      </c>
      <c r="AB57" s="15">
        <f t="shared" si="37"/>
        <v>0</v>
      </c>
    </row>
    <row r="58" spans="1:28" ht="15" customHeight="1" x14ac:dyDescent="0.15">
      <c r="A58" s="17" t="s">
        <v>31</v>
      </c>
      <c r="B58" s="15">
        <v>0</v>
      </c>
      <c r="C58" s="15">
        <v>0</v>
      </c>
      <c r="D58" s="15">
        <v>0</v>
      </c>
      <c r="E58" s="15">
        <v>0</v>
      </c>
      <c r="F58" s="15">
        <v>-1</v>
      </c>
      <c r="G58" s="15">
        <v>0</v>
      </c>
      <c r="H58" s="15">
        <v>0</v>
      </c>
      <c r="I58" s="15">
        <v>-0.4</v>
      </c>
      <c r="J58" s="15">
        <v>0</v>
      </c>
      <c r="K58" s="15">
        <v>-0.1</v>
      </c>
      <c r="L58" s="15">
        <v>0</v>
      </c>
      <c r="M58" s="15">
        <v>0</v>
      </c>
      <c r="N58" s="15">
        <v>-1.2</v>
      </c>
      <c r="O58" s="15">
        <v>0</v>
      </c>
      <c r="P58" s="15">
        <v>0</v>
      </c>
      <c r="Q58" s="15">
        <v>-0.6</v>
      </c>
      <c r="R58" s="15">
        <v>-0.1</v>
      </c>
      <c r="S58" s="15">
        <v>-0.1</v>
      </c>
      <c r="T58" s="15">
        <v>-1</v>
      </c>
      <c r="U58" s="15">
        <v>-1.8</v>
      </c>
      <c r="V58" s="10"/>
      <c r="W58" s="15">
        <v>0</v>
      </c>
      <c r="X58" s="15">
        <v>0</v>
      </c>
      <c r="Y58" s="15">
        <f>SUM(F58:I58)</f>
        <v>-1.4</v>
      </c>
      <c r="Z58" s="15">
        <f t="shared" si="35"/>
        <v>-0.1</v>
      </c>
      <c r="AA58" s="15">
        <f t="shared" si="36"/>
        <v>-1.7999999999999998</v>
      </c>
      <c r="AB58" s="15">
        <f t="shared" si="37"/>
        <v>-3</v>
      </c>
    </row>
    <row r="59" spans="1:28" ht="15.75" customHeight="1" x14ac:dyDescent="0.15">
      <c r="A59" s="17" t="s">
        <v>26</v>
      </c>
      <c r="B59" s="13">
        <v>0</v>
      </c>
      <c r="C59" s="13">
        <v>0</v>
      </c>
      <c r="D59" s="13">
        <v>0</v>
      </c>
      <c r="E59" s="13">
        <v>0</v>
      </c>
      <c r="F59" s="13">
        <v>0</v>
      </c>
      <c r="G59" s="13">
        <v>0</v>
      </c>
      <c r="H59" s="13">
        <v>0</v>
      </c>
      <c r="I59" s="13">
        <v>0</v>
      </c>
      <c r="J59" s="13">
        <v>0</v>
      </c>
      <c r="K59" s="13">
        <v>0</v>
      </c>
      <c r="L59" s="13">
        <v>0</v>
      </c>
      <c r="M59" s="13">
        <v>0</v>
      </c>
      <c r="N59" s="13">
        <v>-2.2999999999999998</v>
      </c>
      <c r="O59" s="13">
        <v>-0.1</v>
      </c>
      <c r="P59" s="13">
        <v>-0.1</v>
      </c>
      <c r="Q59" s="13">
        <v>0</v>
      </c>
      <c r="R59" s="13">
        <v>0</v>
      </c>
      <c r="S59" s="13">
        <v>0</v>
      </c>
      <c r="T59" s="13">
        <v>0</v>
      </c>
      <c r="U59" s="13">
        <v>0</v>
      </c>
      <c r="V59" s="10"/>
      <c r="W59" s="13">
        <v>0</v>
      </c>
      <c r="X59" s="13">
        <v>0</v>
      </c>
      <c r="Y59" s="13">
        <v>0</v>
      </c>
      <c r="Z59" s="13">
        <f t="shared" si="35"/>
        <v>0</v>
      </c>
      <c r="AA59" s="13">
        <f t="shared" si="36"/>
        <v>-2.5</v>
      </c>
      <c r="AB59" s="13">
        <f t="shared" si="37"/>
        <v>0</v>
      </c>
    </row>
    <row r="60" spans="1:28" ht="15" customHeight="1" x14ac:dyDescent="0.15">
      <c r="A60" s="17" t="s">
        <v>37</v>
      </c>
      <c r="B60" s="11">
        <v>30.4</v>
      </c>
      <c r="C60" s="11">
        <v>33.4</v>
      </c>
      <c r="D60" s="11">
        <v>35.299999999999997</v>
      </c>
      <c r="E60" s="11">
        <v>41.2</v>
      </c>
      <c r="F60" s="11">
        <f t="shared" ref="F60:M60" si="38">SUM(F54:F58)</f>
        <v>41</v>
      </c>
      <c r="G60" s="11">
        <f t="shared" si="38"/>
        <v>46</v>
      </c>
      <c r="H60" s="11">
        <f t="shared" si="38"/>
        <v>43.5</v>
      </c>
      <c r="I60" s="11">
        <f t="shared" si="38"/>
        <v>47.1</v>
      </c>
      <c r="J60" s="11">
        <f t="shared" si="38"/>
        <v>46.6</v>
      </c>
      <c r="K60" s="11">
        <f t="shared" si="38"/>
        <v>47.8</v>
      </c>
      <c r="L60" s="11">
        <f t="shared" si="38"/>
        <v>49.8</v>
      </c>
      <c r="M60" s="11">
        <f t="shared" si="38"/>
        <v>46.900000000000006</v>
      </c>
      <c r="N60" s="11">
        <f t="shared" ref="N60:U60" si="39">SUM(N54:N59)</f>
        <v>43</v>
      </c>
      <c r="O60" s="11">
        <f t="shared" si="39"/>
        <v>40.4</v>
      </c>
      <c r="P60" s="11">
        <f t="shared" si="39"/>
        <v>45.6</v>
      </c>
      <c r="Q60" s="11">
        <f t="shared" si="39"/>
        <v>42.499999999999993</v>
      </c>
      <c r="R60" s="11">
        <f t="shared" si="39"/>
        <v>41.8</v>
      </c>
      <c r="S60" s="11">
        <f t="shared" si="39"/>
        <v>41.3</v>
      </c>
      <c r="T60" s="11">
        <f t="shared" si="39"/>
        <v>42.699999999999996</v>
      </c>
      <c r="U60" s="11">
        <f t="shared" si="39"/>
        <v>42.8</v>
      </c>
      <c r="V60" s="10"/>
      <c r="W60" s="11">
        <v>122.3</v>
      </c>
      <c r="X60" s="11">
        <v>140.30000000000001</v>
      </c>
      <c r="Y60" s="11">
        <f>SUM(Y54:Y58)</f>
        <v>177.6</v>
      </c>
      <c r="Z60" s="11">
        <f>SUM(Z54:Z58)</f>
        <v>191.10000000000002</v>
      </c>
      <c r="AA60" s="11">
        <f>SUM(AA54:AA59)</f>
        <v>171.5</v>
      </c>
      <c r="AB60" s="11">
        <f>SUM(AB54:AB59)</f>
        <v>168.59999999999997</v>
      </c>
    </row>
    <row r="61" spans="1:28" ht="15.75" customHeight="1" x14ac:dyDescent="0.15">
      <c r="A61" s="17"/>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1:28" ht="15.75" customHeight="1" x14ac:dyDescent="0.15">
      <c r="A62" s="17" t="s">
        <v>38</v>
      </c>
      <c r="B62" s="20">
        <v>0</v>
      </c>
      <c r="C62" s="20">
        <v>0</v>
      </c>
      <c r="D62" s="20">
        <v>0</v>
      </c>
      <c r="E62" s="20">
        <v>0</v>
      </c>
      <c r="F62" s="20">
        <v>0</v>
      </c>
      <c r="G62" s="20">
        <v>0</v>
      </c>
      <c r="H62" s="20">
        <v>0</v>
      </c>
      <c r="I62" s="20">
        <v>0</v>
      </c>
      <c r="J62" s="20">
        <v>0</v>
      </c>
      <c r="K62" s="20">
        <v>0</v>
      </c>
      <c r="L62" s="20">
        <v>0</v>
      </c>
      <c r="M62" s="20">
        <v>398.2</v>
      </c>
      <c r="N62" s="20">
        <v>17.3</v>
      </c>
      <c r="O62" s="20">
        <f t="shared" ref="O62:U62" si="40">O13</f>
        <v>0</v>
      </c>
      <c r="P62" s="20">
        <f t="shared" si="40"/>
        <v>0</v>
      </c>
      <c r="Q62" s="20">
        <f t="shared" si="40"/>
        <v>14</v>
      </c>
      <c r="R62" s="20">
        <f t="shared" si="40"/>
        <v>0</v>
      </c>
      <c r="S62" s="20">
        <f t="shared" si="40"/>
        <v>8.6999999999999993</v>
      </c>
      <c r="T62" s="20">
        <f t="shared" si="40"/>
        <v>4</v>
      </c>
      <c r="U62" s="20">
        <f t="shared" si="40"/>
        <v>162.5</v>
      </c>
      <c r="V62" s="10"/>
      <c r="W62" s="20">
        <v>0</v>
      </c>
      <c r="X62" s="20">
        <v>0</v>
      </c>
      <c r="Y62" s="20">
        <v>0</v>
      </c>
      <c r="Z62" s="20">
        <f>SUM(J62:M62)</f>
        <v>398.2</v>
      </c>
      <c r="AA62" s="20">
        <f>SUM(N62:Q62)</f>
        <v>31.3</v>
      </c>
      <c r="AB62" s="20">
        <f>SUM(R62:U62)</f>
        <v>175.2</v>
      </c>
    </row>
    <row r="63" spans="1:28" ht="15.75" customHeight="1" x14ac:dyDescent="0.15">
      <c r="A63" s="17" t="s">
        <v>13</v>
      </c>
      <c r="B63" s="13">
        <v>0</v>
      </c>
      <c r="C63" s="13">
        <v>0</v>
      </c>
      <c r="D63" s="13">
        <v>0</v>
      </c>
      <c r="E63" s="13">
        <v>0</v>
      </c>
      <c r="F63" s="13">
        <v>0</v>
      </c>
      <c r="G63" s="13">
        <v>0</v>
      </c>
      <c r="H63" s="13">
        <v>0</v>
      </c>
      <c r="I63" s="13">
        <v>0</v>
      </c>
      <c r="J63" s="13">
        <v>0</v>
      </c>
      <c r="K63" s="13">
        <v>0</v>
      </c>
      <c r="L63" s="13">
        <v>0</v>
      </c>
      <c r="M63" s="13">
        <v>-398.2</v>
      </c>
      <c r="N63" s="13">
        <v>-17.3</v>
      </c>
      <c r="O63" s="13">
        <v>0</v>
      </c>
      <c r="P63" s="13">
        <v>0</v>
      </c>
      <c r="Q63" s="13">
        <v>-14</v>
      </c>
      <c r="R63" s="13">
        <v>0</v>
      </c>
      <c r="S63" s="13">
        <v>-8.6999999999999993</v>
      </c>
      <c r="T63" s="13">
        <v>-4</v>
      </c>
      <c r="U63" s="13">
        <v>-162.5</v>
      </c>
      <c r="V63" s="10"/>
      <c r="W63" s="13">
        <v>0</v>
      </c>
      <c r="X63" s="13">
        <v>0</v>
      </c>
      <c r="Y63" s="13">
        <v>0</v>
      </c>
      <c r="Z63" s="13">
        <f>SUM(J63:M63)</f>
        <v>-398.2</v>
      </c>
      <c r="AA63" s="13">
        <f>SUM(N63:Q63)</f>
        <v>-31.3</v>
      </c>
      <c r="AB63" s="13">
        <f>SUM(R63:U63)</f>
        <v>-175.2</v>
      </c>
    </row>
    <row r="64" spans="1:28" ht="15.75" customHeight="1" x14ac:dyDescent="0.15">
      <c r="A64" s="17" t="s">
        <v>39</v>
      </c>
      <c r="B64" s="11">
        <f t="shared" ref="B64:M64" si="41">SUM(B62:B63)</f>
        <v>0</v>
      </c>
      <c r="C64" s="11">
        <f t="shared" si="41"/>
        <v>0</v>
      </c>
      <c r="D64" s="11">
        <f t="shared" si="41"/>
        <v>0</v>
      </c>
      <c r="E64" s="11">
        <f t="shared" si="41"/>
        <v>0</v>
      </c>
      <c r="F64" s="11">
        <f t="shared" si="41"/>
        <v>0</v>
      </c>
      <c r="G64" s="11">
        <f t="shared" si="41"/>
        <v>0</v>
      </c>
      <c r="H64" s="11">
        <f t="shared" si="41"/>
        <v>0</v>
      </c>
      <c r="I64" s="11">
        <f t="shared" si="41"/>
        <v>0</v>
      </c>
      <c r="J64" s="11">
        <f t="shared" si="41"/>
        <v>0</v>
      </c>
      <c r="K64" s="11">
        <f t="shared" si="41"/>
        <v>0</v>
      </c>
      <c r="L64" s="11">
        <f t="shared" si="41"/>
        <v>0</v>
      </c>
      <c r="M64" s="11">
        <f t="shared" si="41"/>
        <v>0</v>
      </c>
      <c r="N64" s="11">
        <v>0</v>
      </c>
      <c r="O64" s="11">
        <f t="shared" ref="O64:U64" si="42">SUM(O62:O63)</f>
        <v>0</v>
      </c>
      <c r="P64" s="11">
        <f t="shared" si="42"/>
        <v>0</v>
      </c>
      <c r="Q64" s="11">
        <f t="shared" si="42"/>
        <v>0</v>
      </c>
      <c r="R64" s="11">
        <f t="shared" si="42"/>
        <v>0</v>
      </c>
      <c r="S64" s="11">
        <f t="shared" si="42"/>
        <v>0</v>
      </c>
      <c r="T64" s="11">
        <f t="shared" si="42"/>
        <v>0</v>
      </c>
      <c r="U64" s="11">
        <f t="shared" si="42"/>
        <v>0</v>
      </c>
      <c r="V64" s="10"/>
      <c r="W64" s="11">
        <f t="shared" ref="W64:AB64" si="43">SUM(W62:W63)</f>
        <v>0</v>
      </c>
      <c r="X64" s="11">
        <f t="shared" si="43"/>
        <v>0</v>
      </c>
      <c r="Y64" s="11">
        <f t="shared" si="43"/>
        <v>0</v>
      </c>
      <c r="Z64" s="11">
        <f t="shared" si="43"/>
        <v>0</v>
      </c>
      <c r="AA64" s="11">
        <f t="shared" si="43"/>
        <v>0</v>
      </c>
      <c r="AB64" s="11">
        <f t="shared" si="43"/>
        <v>0</v>
      </c>
    </row>
    <row r="65" spans="1:28" ht="15.75" customHeight="1" x14ac:dyDescent="0.15">
      <c r="A65" s="17"/>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row>
    <row r="66" spans="1:28" ht="15" customHeight="1" x14ac:dyDescent="0.15">
      <c r="A66" s="17" t="s">
        <v>40</v>
      </c>
      <c r="B66" s="20">
        <v>661.6</v>
      </c>
      <c r="C66" s="20">
        <v>256.89999999999998</v>
      </c>
      <c r="D66" s="20">
        <v>279</v>
      </c>
      <c r="E66" s="20">
        <v>293.5</v>
      </c>
      <c r="F66" s="20">
        <f t="shared" ref="F66:L66" si="44">F54+F46+F39</f>
        <v>308.5</v>
      </c>
      <c r="G66" s="20">
        <f t="shared" si="44"/>
        <v>332.6</v>
      </c>
      <c r="H66" s="20">
        <f t="shared" si="44"/>
        <v>342</v>
      </c>
      <c r="I66" s="20">
        <f t="shared" si="44"/>
        <v>347.70000000000005</v>
      </c>
      <c r="J66" s="20">
        <f t="shared" si="44"/>
        <v>325.10000000000002</v>
      </c>
      <c r="K66" s="20">
        <f t="shared" si="44"/>
        <v>352.1</v>
      </c>
      <c r="L66" s="20">
        <f t="shared" si="44"/>
        <v>354.2</v>
      </c>
      <c r="M66" s="20">
        <v>744.9</v>
      </c>
      <c r="N66" s="20">
        <v>359.8</v>
      </c>
      <c r="O66" s="20">
        <f t="shared" ref="O66:U66" si="45">O54+O46+O39+O62</f>
        <v>339.1</v>
      </c>
      <c r="P66" s="20">
        <f t="shared" si="45"/>
        <v>360.9</v>
      </c>
      <c r="Q66" s="20">
        <f t="shared" si="45"/>
        <v>379.5</v>
      </c>
      <c r="R66" s="20">
        <f t="shared" si="45"/>
        <v>360</v>
      </c>
      <c r="S66" s="20">
        <f t="shared" si="45"/>
        <v>384</v>
      </c>
      <c r="T66" s="20">
        <f t="shared" si="45"/>
        <v>392</v>
      </c>
      <c r="U66" s="20">
        <f t="shared" si="45"/>
        <v>563.4</v>
      </c>
      <c r="V66" s="10"/>
      <c r="W66" s="20">
        <v>851.6</v>
      </c>
      <c r="X66" s="20">
        <v>1491</v>
      </c>
      <c r="Y66" s="20">
        <f>Y54+Y46+Y39</f>
        <v>1330.8000000000002</v>
      </c>
      <c r="Z66" s="20">
        <f t="shared" ref="Z66:Z73" si="46">SUM(J66:M66)</f>
        <v>1776.3000000000002</v>
      </c>
      <c r="AA66" s="20">
        <f t="shared" ref="AA66:AA73" si="47">SUM(N66:Q66)</f>
        <v>1439.3000000000002</v>
      </c>
      <c r="AB66" s="20">
        <f t="shared" ref="AB66:AB73" si="48">SUM(R66:U66)</f>
        <v>1699.4</v>
      </c>
    </row>
    <row r="67" spans="1:28" ht="15" customHeight="1" x14ac:dyDescent="0.15">
      <c r="A67" s="17" t="s">
        <v>23</v>
      </c>
      <c r="B67" s="15">
        <v>-448.7</v>
      </c>
      <c r="C67" s="15">
        <v>-52.2</v>
      </c>
      <c r="D67" s="15">
        <v>-51.8</v>
      </c>
      <c r="E67" s="15">
        <v>-50.4</v>
      </c>
      <c r="F67" s="15">
        <f t="shared" ref="F67:L67" si="49">F40+F47+F55</f>
        <v>-52.6</v>
      </c>
      <c r="G67" s="15">
        <f t="shared" si="49"/>
        <v>-63.4</v>
      </c>
      <c r="H67" s="15">
        <f t="shared" si="49"/>
        <v>-64.099999999999994</v>
      </c>
      <c r="I67" s="15">
        <f t="shared" si="49"/>
        <v>-65.3</v>
      </c>
      <c r="J67" s="15">
        <f t="shared" si="49"/>
        <v>-36.300000000000004</v>
      </c>
      <c r="K67" s="15">
        <f t="shared" si="49"/>
        <v>-72.099999999999994</v>
      </c>
      <c r="L67" s="15">
        <f t="shared" si="49"/>
        <v>-71.099999999999994</v>
      </c>
      <c r="M67" s="15">
        <v>-64.900000000000006</v>
      </c>
      <c r="N67" s="15">
        <v>-62.5</v>
      </c>
      <c r="O67" s="15">
        <f t="shared" ref="O67:U67" si="50">O40+O47+O55</f>
        <v>-68</v>
      </c>
      <c r="P67" s="15">
        <f t="shared" si="50"/>
        <v>-66.8</v>
      </c>
      <c r="Q67" s="15">
        <f t="shared" si="50"/>
        <v>-66.599999999999994</v>
      </c>
      <c r="R67" s="15">
        <f t="shared" si="50"/>
        <v>-66.599999999999994</v>
      </c>
      <c r="S67" s="15">
        <f t="shared" si="50"/>
        <v>-78.300000000000011</v>
      </c>
      <c r="T67" s="15">
        <f t="shared" si="50"/>
        <v>-79.699999999999989</v>
      </c>
      <c r="U67" s="15">
        <f t="shared" si="50"/>
        <v>-81.400000000000006</v>
      </c>
      <c r="V67" s="10"/>
      <c r="W67" s="15">
        <v>-152.4</v>
      </c>
      <c r="X67" s="15">
        <v>-603.1</v>
      </c>
      <c r="Y67" s="15">
        <f>Y40+Y47+Y55</f>
        <v>-245.4</v>
      </c>
      <c r="Z67" s="15">
        <f t="shared" si="46"/>
        <v>-244.4</v>
      </c>
      <c r="AA67" s="15">
        <f t="shared" si="47"/>
        <v>-263.89999999999998</v>
      </c>
      <c r="AB67" s="15">
        <f t="shared" si="48"/>
        <v>-306</v>
      </c>
    </row>
    <row r="68" spans="1:28" ht="15" customHeight="1" x14ac:dyDescent="0.15">
      <c r="A68" s="17" t="s">
        <v>36</v>
      </c>
      <c r="B68" s="15">
        <v>0</v>
      </c>
      <c r="C68" s="15">
        <v>0</v>
      </c>
      <c r="D68" s="15">
        <v>0</v>
      </c>
      <c r="E68" s="15">
        <v>0</v>
      </c>
      <c r="F68" s="15">
        <v>0</v>
      </c>
      <c r="G68" s="15">
        <v>0</v>
      </c>
      <c r="H68" s="15">
        <v>0</v>
      </c>
      <c r="I68" s="15">
        <v>0</v>
      </c>
      <c r="J68" s="15">
        <v>0</v>
      </c>
      <c r="K68" s="15">
        <v>0</v>
      </c>
      <c r="L68" s="15">
        <v>0</v>
      </c>
      <c r="M68" s="15">
        <v>0</v>
      </c>
      <c r="N68" s="15">
        <v>0</v>
      </c>
      <c r="O68" s="15">
        <v>0</v>
      </c>
      <c r="P68" s="15">
        <v>0</v>
      </c>
      <c r="Q68" s="10"/>
      <c r="R68" s="10"/>
      <c r="S68" s="10"/>
      <c r="T68" s="10"/>
      <c r="U68" s="15">
        <v>0</v>
      </c>
      <c r="V68" s="10"/>
      <c r="W68" s="15">
        <v>-9.4</v>
      </c>
      <c r="X68" s="15">
        <v>0</v>
      </c>
      <c r="Y68" s="15">
        <v>0</v>
      </c>
      <c r="Z68" s="15">
        <f t="shared" si="46"/>
        <v>0</v>
      </c>
      <c r="AA68" s="15">
        <f t="shared" si="47"/>
        <v>0</v>
      </c>
      <c r="AB68" s="15">
        <f t="shared" si="48"/>
        <v>0</v>
      </c>
    </row>
    <row r="69" spans="1:28" ht="15" customHeight="1" x14ac:dyDescent="0.15">
      <c r="A69" s="17" t="s">
        <v>24</v>
      </c>
      <c r="B69" s="15">
        <v>-12.8</v>
      </c>
      <c r="C69" s="15">
        <v>0</v>
      </c>
      <c r="D69" s="15">
        <v>0</v>
      </c>
      <c r="E69" s="15">
        <v>0</v>
      </c>
      <c r="F69" s="15">
        <v>0</v>
      </c>
      <c r="G69" s="15">
        <v>0</v>
      </c>
      <c r="H69" s="15">
        <v>0</v>
      </c>
      <c r="I69" s="15">
        <v>0</v>
      </c>
      <c r="J69" s="15">
        <v>0</v>
      </c>
      <c r="K69" s="15">
        <v>0</v>
      </c>
      <c r="L69" s="15">
        <v>0</v>
      </c>
      <c r="M69" s="15">
        <v>0</v>
      </c>
      <c r="N69" s="15">
        <v>0</v>
      </c>
      <c r="O69" s="15">
        <v>0</v>
      </c>
      <c r="P69" s="15">
        <v>0</v>
      </c>
      <c r="Q69" s="10"/>
      <c r="R69" s="10"/>
      <c r="S69" s="10"/>
      <c r="T69" s="10"/>
      <c r="U69" s="15">
        <v>0</v>
      </c>
      <c r="V69" s="10"/>
      <c r="W69" s="15">
        <v>0</v>
      </c>
      <c r="X69" s="15">
        <v>-12.8</v>
      </c>
      <c r="Y69" s="15">
        <v>0</v>
      </c>
      <c r="Z69" s="15">
        <f t="shared" si="46"/>
        <v>0</v>
      </c>
      <c r="AA69" s="15">
        <f t="shared" si="47"/>
        <v>0</v>
      </c>
      <c r="AB69" s="15">
        <f t="shared" si="48"/>
        <v>0</v>
      </c>
    </row>
    <row r="70" spans="1:28" ht="15" customHeight="1" x14ac:dyDescent="0.15">
      <c r="A70" s="17" t="s">
        <v>31</v>
      </c>
      <c r="B70" s="15">
        <v>0</v>
      </c>
      <c r="C70" s="15">
        <v>0</v>
      </c>
      <c r="D70" s="15">
        <v>0</v>
      </c>
      <c r="E70" s="15">
        <v>0</v>
      </c>
      <c r="F70" s="15">
        <v>-3.3</v>
      </c>
      <c r="G70" s="15">
        <f t="shared" ref="G70:L70" si="51">G42+G58</f>
        <v>-4.0999999999999996</v>
      </c>
      <c r="H70" s="15">
        <f t="shared" si="51"/>
        <v>-4</v>
      </c>
      <c r="I70" s="15">
        <f t="shared" si="51"/>
        <v>-4.5</v>
      </c>
      <c r="J70" s="15">
        <f t="shared" si="51"/>
        <v>-4.2</v>
      </c>
      <c r="K70" s="15">
        <f t="shared" si="51"/>
        <v>-4.3999999999999995</v>
      </c>
      <c r="L70" s="15">
        <f t="shared" si="51"/>
        <v>-4.0999999999999996</v>
      </c>
      <c r="M70" s="15">
        <v>-4.2</v>
      </c>
      <c r="N70" s="15">
        <v>-5.7</v>
      </c>
      <c r="O70" s="15">
        <f t="shared" ref="O70:U70" si="52">O42+O58+O50</f>
        <v>-6.7</v>
      </c>
      <c r="P70" s="15">
        <f t="shared" si="52"/>
        <v>-6.8</v>
      </c>
      <c r="Q70" s="15">
        <f t="shared" si="52"/>
        <v>-7.6</v>
      </c>
      <c r="R70" s="15">
        <f t="shared" si="52"/>
        <v>-5</v>
      </c>
      <c r="S70" s="15">
        <f t="shared" si="52"/>
        <v>-3.2</v>
      </c>
      <c r="T70" s="15">
        <f t="shared" si="52"/>
        <v>-4.0999999999999996</v>
      </c>
      <c r="U70" s="15">
        <f t="shared" si="52"/>
        <v>-5.7</v>
      </c>
      <c r="V70" s="10"/>
      <c r="W70" s="15">
        <v>0</v>
      </c>
      <c r="X70" s="15">
        <v>0</v>
      </c>
      <c r="Y70" s="15">
        <f>Y42+Y58</f>
        <v>-15.899999999999999</v>
      </c>
      <c r="Z70" s="15">
        <f t="shared" si="46"/>
        <v>-16.899999999999999</v>
      </c>
      <c r="AA70" s="15">
        <f t="shared" si="47"/>
        <v>-26.799999999999997</v>
      </c>
      <c r="AB70" s="15">
        <f t="shared" si="48"/>
        <v>-18</v>
      </c>
    </row>
    <row r="71" spans="1:28" ht="15" customHeight="1" x14ac:dyDescent="0.15">
      <c r="A71" s="17" t="s">
        <v>25</v>
      </c>
      <c r="B71" s="15">
        <v>0</v>
      </c>
      <c r="C71" s="15">
        <v>0</v>
      </c>
      <c r="D71" s="15">
        <v>0</v>
      </c>
      <c r="E71" s="15">
        <v>0</v>
      </c>
      <c r="F71" s="15">
        <v>-0.8</v>
      </c>
      <c r="G71" s="15">
        <f t="shared" ref="G71:L71" si="53">G49</f>
        <v>-1.4</v>
      </c>
      <c r="H71" s="15">
        <f t="shared" si="53"/>
        <v>-1.4</v>
      </c>
      <c r="I71" s="15">
        <f t="shared" si="53"/>
        <v>-1.4</v>
      </c>
      <c r="J71" s="15">
        <f t="shared" si="53"/>
        <v>-1.3</v>
      </c>
      <c r="K71" s="15">
        <f t="shared" si="53"/>
        <v>-1.4</v>
      </c>
      <c r="L71" s="15">
        <f t="shared" si="53"/>
        <v>-1.4</v>
      </c>
      <c r="M71" s="15">
        <v>-1.5</v>
      </c>
      <c r="N71" s="15">
        <v>-1.4</v>
      </c>
      <c r="O71" s="15">
        <f t="shared" ref="O71:U71" si="54">O49</f>
        <v>-1.9</v>
      </c>
      <c r="P71" s="15">
        <f t="shared" si="54"/>
        <v>-1.9</v>
      </c>
      <c r="Q71" s="15">
        <f t="shared" si="54"/>
        <v>-1.9</v>
      </c>
      <c r="R71" s="15">
        <f t="shared" si="54"/>
        <v>-1.5</v>
      </c>
      <c r="S71" s="15">
        <f t="shared" si="54"/>
        <v>-1.2</v>
      </c>
      <c r="T71" s="15">
        <f t="shared" si="54"/>
        <v>-1.2</v>
      </c>
      <c r="U71" s="15">
        <f t="shared" si="54"/>
        <v>-1.6</v>
      </c>
      <c r="V71" s="10"/>
      <c r="W71" s="15">
        <v>0</v>
      </c>
      <c r="X71" s="15">
        <v>0</v>
      </c>
      <c r="Y71" s="15">
        <f>Y49</f>
        <v>-5</v>
      </c>
      <c r="Z71" s="15">
        <f t="shared" si="46"/>
        <v>-5.6</v>
      </c>
      <c r="AA71" s="15">
        <f t="shared" si="47"/>
        <v>-7.1</v>
      </c>
      <c r="AB71" s="15">
        <f t="shared" si="48"/>
        <v>-5.5</v>
      </c>
    </row>
    <row r="72" spans="1:28" ht="15" customHeight="1" x14ac:dyDescent="0.15">
      <c r="A72" s="17" t="s">
        <v>26</v>
      </c>
      <c r="B72" s="15">
        <v>0</v>
      </c>
      <c r="C72" s="15">
        <v>0</v>
      </c>
      <c r="D72" s="15">
        <v>0</v>
      </c>
      <c r="E72" s="15">
        <v>0</v>
      </c>
      <c r="F72" s="15">
        <v>0</v>
      </c>
      <c r="G72" s="15">
        <v>0</v>
      </c>
      <c r="H72" s="15">
        <v>0</v>
      </c>
      <c r="I72" s="15">
        <v>0</v>
      </c>
      <c r="J72" s="15">
        <v>0</v>
      </c>
      <c r="K72" s="15">
        <v>0</v>
      </c>
      <c r="L72" s="15">
        <v>0</v>
      </c>
      <c r="M72" s="15">
        <v>0</v>
      </c>
      <c r="N72" s="15">
        <v>-11.2</v>
      </c>
      <c r="O72" s="15">
        <f t="shared" ref="O72:U72" si="55">O59+O51+O43</f>
        <v>-0.8</v>
      </c>
      <c r="P72" s="15">
        <f t="shared" si="55"/>
        <v>-0.6</v>
      </c>
      <c r="Q72" s="15">
        <f t="shared" si="55"/>
        <v>0</v>
      </c>
      <c r="R72" s="15">
        <f t="shared" si="55"/>
        <v>0</v>
      </c>
      <c r="S72" s="15">
        <f t="shared" si="55"/>
        <v>0</v>
      </c>
      <c r="T72" s="15">
        <f t="shared" si="55"/>
        <v>0</v>
      </c>
      <c r="U72" s="15">
        <f t="shared" si="55"/>
        <v>0</v>
      </c>
      <c r="V72" s="10"/>
      <c r="W72" s="15">
        <v>0</v>
      </c>
      <c r="X72" s="15">
        <v>0</v>
      </c>
      <c r="Y72" s="15">
        <v>0</v>
      </c>
      <c r="Z72" s="15">
        <f t="shared" si="46"/>
        <v>0</v>
      </c>
      <c r="AA72" s="15">
        <f t="shared" si="47"/>
        <v>-12.6</v>
      </c>
      <c r="AB72" s="15">
        <f t="shared" si="48"/>
        <v>0</v>
      </c>
    </row>
    <row r="73" spans="1:28" ht="15" customHeight="1" x14ac:dyDescent="0.15">
      <c r="A73" s="17" t="s">
        <v>13</v>
      </c>
      <c r="B73" s="13">
        <v>0</v>
      </c>
      <c r="C73" s="13">
        <v>0</v>
      </c>
      <c r="D73" s="13">
        <v>0</v>
      </c>
      <c r="E73" s="13">
        <v>0</v>
      </c>
      <c r="F73" s="13">
        <v>0</v>
      </c>
      <c r="G73" s="13">
        <v>0</v>
      </c>
      <c r="H73" s="13">
        <v>0</v>
      </c>
      <c r="I73" s="13">
        <v>0</v>
      </c>
      <c r="J73" s="13">
        <v>0</v>
      </c>
      <c r="K73" s="13">
        <v>0</v>
      </c>
      <c r="L73" s="13">
        <v>0</v>
      </c>
      <c r="M73" s="13">
        <v>-398.2</v>
      </c>
      <c r="N73" s="13">
        <v>-17.3</v>
      </c>
      <c r="O73" s="13">
        <f t="shared" ref="O73:U73" si="56">O63</f>
        <v>0</v>
      </c>
      <c r="P73" s="13">
        <f t="shared" si="56"/>
        <v>0</v>
      </c>
      <c r="Q73" s="13">
        <f t="shared" si="56"/>
        <v>-14</v>
      </c>
      <c r="R73" s="13">
        <f t="shared" si="56"/>
        <v>0</v>
      </c>
      <c r="S73" s="13">
        <f t="shared" si="56"/>
        <v>-8.6999999999999993</v>
      </c>
      <c r="T73" s="13">
        <f t="shared" si="56"/>
        <v>-4</v>
      </c>
      <c r="U73" s="13">
        <f t="shared" si="56"/>
        <v>-162.5</v>
      </c>
      <c r="V73" s="10"/>
      <c r="W73" s="13">
        <v>0</v>
      </c>
      <c r="X73" s="13">
        <v>0</v>
      </c>
      <c r="Y73" s="13">
        <v>0</v>
      </c>
      <c r="Z73" s="13">
        <f t="shared" si="46"/>
        <v>-398.2</v>
      </c>
      <c r="AA73" s="13">
        <f t="shared" si="47"/>
        <v>-31.3</v>
      </c>
      <c r="AB73" s="13">
        <f t="shared" si="48"/>
        <v>-175.2</v>
      </c>
    </row>
    <row r="74" spans="1:28" ht="15" customHeight="1" x14ac:dyDescent="0.15">
      <c r="A74" s="17" t="s">
        <v>41</v>
      </c>
      <c r="B74" s="11">
        <f t="shared" ref="B74:M74" si="57">SUM(B66:B73)</f>
        <v>200.10000000000002</v>
      </c>
      <c r="C74" s="11">
        <f t="shared" si="57"/>
        <v>204.7</v>
      </c>
      <c r="D74" s="11">
        <f t="shared" si="57"/>
        <v>227.2</v>
      </c>
      <c r="E74" s="11">
        <f t="shared" si="57"/>
        <v>243.1</v>
      </c>
      <c r="F74" s="11">
        <f t="shared" si="57"/>
        <v>251.79999999999998</v>
      </c>
      <c r="G74" s="11">
        <f t="shared" si="57"/>
        <v>263.70000000000005</v>
      </c>
      <c r="H74" s="11">
        <f t="shared" si="57"/>
        <v>272.5</v>
      </c>
      <c r="I74" s="11">
        <f t="shared" si="57"/>
        <v>276.50000000000006</v>
      </c>
      <c r="J74" s="11">
        <f t="shared" si="57"/>
        <v>283.3</v>
      </c>
      <c r="K74" s="11">
        <f t="shared" si="57"/>
        <v>274.20000000000005</v>
      </c>
      <c r="L74" s="11">
        <f t="shared" si="57"/>
        <v>277.60000000000002</v>
      </c>
      <c r="M74" s="11">
        <f t="shared" si="57"/>
        <v>276.09999999999997</v>
      </c>
      <c r="N74" s="11">
        <v>261.7</v>
      </c>
      <c r="O74" s="11">
        <f t="shared" ref="O74:U74" si="58">SUM(O66:O73)</f>
        <v>261.70000000000005</v>
      </c>
      <c r="P74" s="11">
        <f t="shared" si="58"/>
        <v>284.79999999999995</v>
      </c>
      <c r="Q74" s="11">
        <f t="shared" si="58"/>
        <v>289.39999999999998</v>
      </c>
      <c r="R74" s="11">
        <f t="shared" si="58"/>
        <v>286.89999999999998</v>
      </c>
      <c r="S74" s="11">
        <f t="shared" si="58"/>
        <v>292.60000000000002</v>
      </c>
      <c r="T74" s="11">
        <f t="shared" si="58"/>
        <v>303</v>
      </c>
      <c r="U74" s="11">
        <f t="shared" si="58"/>
        <v>312.2</v>
      </c>
      <c r="V74" s="10"/>
      <c r="W74" s="11">
        <v>689.8</v>
      </c>
      <c r="X74" s="11">
        <v>875.1</v>
      </c>
      <c r="Y74" s="11">
        <f>SUM(Y66:Y71)</f>
        <v>1064.5</v>
      </c>
      <c r="Z74" s="11">
        <f>SUM(Z66:Z73)</f>
        <v>1111.2</v>
      </c>
      <c r="AA74" s="11">
        <f>SUM(AA66:AA73)</f>
        <v>1097.6000000000004</v>
      </c>
      <c r="AB74" s="11">
        <f>SUM(AB66:AB73)</f>
        <v>1194.7</v>
      </c>
    </row>
    <row r="75" spans="1:28" ht="12.5" customHeight="1" x14ac:dyDescent="0.15">
      <c r="A75" s="17"/>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5" customHeight="1" x14ac:dyDescent="0.15">
      <c r="A76" s="17" t="s">
        <v>42</v>
      </c>
      <c r="B76" s="20">
        <v>-465.9</v>
      </c>
      <c r="C76" s="20">
        <v>-7.2</v>
      </c>
      <c r="D76" s="20">
        <v>-8.9</v>
      </c>
      <c r="E76" s="20">
        <v>-12</v>
      </c>
      <c r="F76" s="20">
        <f t="shared" ref="F76:L76" si="59">F15</f>
        <v>-21.299999999999955</v>
      </c>
      <c r="G76" s="20">
        <f t="shared" si="59"/>
        <v>-33.999999999999943</v>
      </c>
      <c r="H76" s="20">
        <f t="shared" si="59"/>
        <v>-18.600000000000023</v>
      </c>
      <c r="I76" s="20">
        <f t="shared" si="59"/>
        <v>-6.5999999999999659</v>
      </c>
      <c r="J76" s="20">
        <f t="shared" si="59"/>
        <v>26.799999999999955</v>
      </c>
      <c r="K76" s="20">
        <f t="shared" si="59"/>
        <v>12.799999999999955</v>
      </c>
      <c r="L76" s="20">
        <f t="shared" si="59"/>
        <v>29.999999999999943</v>
      </c>
      <c r="M76" s="20">
        <v>-346.6</v>
      </c>
      <c r="N76" s="20">
        <v>42.5</v>
      </c>
      <c r="O76" s="20">
        <f t="shared" ref="O76:U76" si="60">O15</f>
        <v>84.399999999999977</v>
      </c>
      <c r="P76" s="20">
        <f t="shared" si="60"/>
        <v>77.300000000000068</v>
      </c>
      <c r="Q76" s="20">
        <f t="shared" si="60"/>
        <v>70.199999999999989</v>
      </c>
      <c r="R76" s="20">
        <f t="shared" si="60"/>
        <v>89.5</v>
      </c>
      <c r="S76" s="20">
        <f t="shared" si="60"/>
        <v>82.900000000000034</v>
      </c>
      <c r="T76" s="20">
        <f t="shared" si="60"/>
        <v>89.300000000000011</v>
      </c>
      <c r="U76" s="20">
        <f t="shared" si="60"/>
        <v>-80.400000000000148</v>
      </c>
      <c r="V76" s="10"/>
      <c r="W76" s="20">
        <v>-113.7</v>
      </c>
      <c r="X76" s="20">
        <v>-494</v>
      </c>
      <c r="Y76" s="20">
        <f>Y15</f>
        <v>-80.500000000000227</v>
      </c>
      <c r="Z76" s="20">
        <f t="shared" ref="Z76:Z83" si="61">SUM(J76:M76)</f>
        <v>-277.00000000000017</v>
      </c>
      <c r="AA76" s="20">
        <f t="shared" ref="AA76:AA83" si="62">SUM(N76:Q76)</f>
        <v>274.40000000000003</v>
      </c>
      <c r="AB76" s="20">
        <f t="shared" ref="AB76:AB83" si="63">SUM(R76:U76)</f>
        <v>181.2999999999999</v>
      </c>
    </row>
    <row r="77" spans="1:28" ht="15" customHeight="1" x14ac:dyDescent="0.15">
      <c r="A77" s="17" t="s">
        <v>23</v>
      </c>
      <c r="B77" s="15">
        <v>486.5</v>
      </c>
      <c r="C77" s="15">
        <v>55.1</v>
      </c>
      <c r="D77" s="15">
        <v>55</v>
      </c>
      <c r="E77" s="15">
        <v>53.5</v>
      </c>
      <c r="F77" s="15">
        <f t="shared" ref="F77:L77" si="64">-F67-F26</f>
        <v>55.6</v>
      </c>
      <c r="G77" s="15">
        <f t="shared" si="64"/>
        <v>68.099999999999994</v>
      </c>
      <c r="H77" s="15">
        <f t="shared" si="64"/>
        <v>68.199999999999989</v>
      </c>
      <c r="I77" s="15">
        <f t="shared" si="64"/>
        <v>69.3</v>
      </c>
      <c r="J77" s="15">
        <f t="shared" si="64"/>
        <v>39.800000000000004</v>
      </c>
      <c r="K77" s="15">
        <f t="shared" si="64"/>
        <v>76.599999999999994</v>
      </c>
      <c r="L77" s="15">
        <f t="shared" si="64"/>
        <v>75.699999999999989</v>
      </c>
      <c r="M77" s="15">
        <v>69.400000000000006</v>
      </c>
      <c r="N77" s="15">
        <v>67.900000000000006</v>
      </c>
      <c r="O77" s="15">
        <f t="shared" ref="O77:U77" si="65">-O67-O26</f>
        <v>73.900000000000006</v>
      </c>
      <c r="P77" s="15">
        <f t="shared" si="65"/>
        <v>72.8</v>
      </c>
      <c r="Q77" s="15">
        <f t="shared" si="65"/>
        <v>72.5</v>
      </c>
      <c r="R77" s="15">
        <f t="shared" si="65"/>
        <v>72.3</v>
      </c>
      <c r="S77" s="15">
        <f t="shared" si="65"/>
        <v>85.000000000000014</v>
      </c>
      <c r="T77" s="15">
        <f t="shared" si="65"/>
        <v>86.1</v>
      </c>
      <c r="U77" s="15">
        <f t="shared" si="65"/>
        <v>87.300000000000011</v>
      </c>
      <c r="V77" s="10"/>
      <c r="W77" s="15">
        <v>164.6</v>
      </c>
      <c r="X77" s="15">
        <v>650.1</v>
      </c>
      <c r="Y77" s="15">
        <f>-Y67-Y26</f>
        <v>261.2</v>
      </c>
      <c r="Z77" s="15">
        <f t="shared" si="61"/>
        <v>261.5</v>
      </c>
      <c r="AA77" s="15">
        <f t="shared" si="62"/>
        <v>287.10000000000002</v>
      </c>
      <c r="AB77" s="15">
        <f t="shared" si="63"/>
        <v>330.70000000000005</v>
      </c>
    </row>
    <row r="78" spans="1:28" ht="15" customHeight="1" x14ac:dyDescent="0.15">
      <c r="A78" s="17" t="s">
        <v>36</v>
      </c>
      <c r="B78" s="15">
        <v>0</v>
      </c>
      <c r="C78" s="15">
        <v>0</v>
      </c>
      <c r="D78" s="15">
        <v>0</v>
      </c>
      <c r="E78" s="15">
        <v>0</v>
      </c>
      <c r="F78" s="15">
        <v>0</v>
      </c>
      <c r="G78" s="15">
        <f t="shared" ref="G78:L79" si="66">G68</f>
        <v>0</v>
      </c>
      <c r="H78" s="15">
        <f t="shared" si="66"/>
        <v>0</v>
      </c>
      <c r="I78" s="15">
        <f t="shared" si="66"/>
        <v>0</v>
      </c>
      <c r="J78" s="15">
        <f t="shared" si="66"/>
        <v>0</v>
      </c>
      <c r="K78" s="15">
        <f t="shared" si="66"/>
        <v>0</v>
      </c>
      <c r="L78" s="15">
        <f t="shared" si="66"/>
        <v>0</v>
      </c>
      <c r="M78" s="15">
        <v>0</v>
      </c>
      <c r="N78" s="15">
        <v>0</v>
      </c>
      <c r="O78" s="15">
        <f t="shared" ref="O78:U79" si="67">O68</f>
        <v>0</v>
      </c>
      <c r="P78" s="15">
        <f t="shared" si="67"/>
        <v>0</v>
      </c>
      <c r="Q78" s="15">
        <f t="shared" si="67"/>
        <v>0</v>
      </c>
      <c r="R78" s="15">
        <f t="shared" si="67"/>
        <v>0</v>
      </c>
      <c r="S78" s="15">
        <f t="shared" si="67"/>
        <v>0</v>
      </c>
      <c r="T78" s="15">
        <f t="shared" si="67"/>
        <v>0</v>
      </c>
      <c r="U78" s="15">
        <f t="shared" si="67"/>
        <v>0</v>
      </c>
      <c r="V78" s="10"/>
      <c r="W78" s="15">
        <v>9.4</v>
      </c>
      <c r="X78" s="15">
        <v>0</v>
      </c>
      <c r="Y78" s="15">
        <f>Y68</f>
        <v>0</v>
      </c>
      <c r="Z78" s="15">
        <f t="shared" si="61"/>
        <v>0</v>
      </c>
      <c r="AA78" s="15">
        <f t="shared" si="62"/>
        <v>0</v>
      </c>
      <c r="AB78" s="15">
        <f t="shared" si="63"/>
        <v>0</v>
      </c>
    </row>
    <row r="79" spans="1:28" ht="15" customHeight="1" x14ac:dyDescent="0.15">
      <c r="A79" s="17" t="s">
        <v>24</v>
      </c>
      <c r="B79" s="15">
        <v>13.9</v>
      </c>
      <c r="C79" s="15">
        <v>0</v>
      </c>
      <c r="D79" s="15">
        <v>0</v>
      </c>
      <c r="E79" s="15">
        <v>0</v>
      </c>
      <c r="F79" s="15">
        <v>0</v>
      </c>
      <c r="G79" s="15">
        <f t="shared" si="66"/>
        <v>0</v>
      </c>
      <c r="H79" s="15">
        <f t="shared" si="66"/>
        <v>0</v>
      </c>
      <c r="I79" s="15">
        <f t="shared" si="66"/>
        <v>0</v>
      </c>
      <c r="J79" s="15">
        <f t="shared" si="66"/>
        <v>0</v>
      </c>
      <c r="K79" s="15">
        <f t="shared" si="66"/>
        <v>0</v>
      </c>
      <c r="L79" s="15">
        <f t="shared" si="66"/>
        <v>0</v>
      </c>
      <c r="M79" s="15">
        <v>0</v>
      </c>
      <c r="N79" s="15">
        <v>0</v>
      </c>
      <c r="O79" s="15">
        <f t="shared" si="67"/>
        <v>0</v>
      </c>
      <c r="P79" s="15">
        <f t="shared" si="67"/>
        <v>0</v>
      </c>
      <c r="Q79" s="15">
        <f t="shared" si="67"/>
        <v>0</v>
      </c>
      <c r="R79" s="15">
        <f t="shared" si="67"/>
        <v>0</v>
      </c>
      <c r="S79" s="15">
        <f t="shared" si="67"/>
        <v>0</v>
      </c>
      <c r="T79" s="15">
        <f t="shared" si="67"/>
        <v>0</v>
      </c>
      <c r="U79" s="15">
        <f t="shared" si="67"/>
        <v>0</v>
      </c>
      <c r="V79" s="10"/>
      <c r="W79" s="15">
        <v>0</v>
      </c>
      <c r="X79" s="15">
        <v>13.9</v>
      </c>
      <c r="Y79" s="15">
        <f>Y69</f>
        <v>0</v>
      </c>
      <c r="Z79" s="15">
        <f t="shared" si="61"/>
        <v>0</v>
      </c>
      <c r="AA79" s="15">
        <f t="shared" si="62"/>
        <v>0</v>
      </c>
      <c r="AB79" s="15">
        <f t="shared" si="63"/>
        <v>0</v>
      </c>
    </row>
    <row r="80" spans="1:28" ht="15" customHeight="1" x14ac:dyDescent="0.15">
      <c r="A80" s="17" t="s">
        <v>31</v>
      </c>
      <c r="B80" s="15">
        <v>0</v>
      </c>
      <c r="C80" s="15">
        <v>0</v>
      </c>
      <c r="D80" s="15">
        <v>0</v>
      </c>
      <c r="E80" s="15">
        <v>0</v>
      </c>
      <c r="F80" s="15">
        <f>-F42-F58</f>
        <v>3.3</v>
      </c>
      <c r="G80" s="15">
        <f t="shared" ref="G80:L80" si="68">-G70</f>
        <v>4.0999999999999996</v>
      </c>
      <c r="H80" s="15">
        <f t="shared" si="68"/>
        <v>4</v>
      </c>
      <c r="I80" s="15">
        <f t="shared" si="68"/>
        <v>4.5</v>
      </c>
      <c r="J80" s="15">
        <f t="shared" si="68"/>
        <v>4.2</v>
      </c>
      <c r="K80" s="15">
        <f t="shared" si="68"/>
        <v>4.3999999999999995</v>
      </c>
      <c r="L80" s="15">
        <f t="shared" si="68"/>
        <v>4.0999999999999996</v>
      </c>
      <c r="M80" s="15">
        <v>4.2</v>
      </c>
      <c r="N80" s="15">
        <v>5.7</v>
      </c>
      <c r="O80" s="15">
        <f t="shared" ref="O80:U80" si="69">-O70</f>
        <v>6.7</v>
      </c>
      <c r="P80" s="15">
        <f t="shared" si="69"/>
        <v>6.8</v>
      </c>
      <c r="Q80" s="15">
        <f t="shared" si="69"/>
        <v>7.6</v>
      </c>
      <c r="R80" s="15">
        <f t="shared" si="69"/>
        <v>5</v>
      </c>
      <c r="S80" s="15">
        <f t="shared" si="69"/>
        <v>3.2</v>
      </c>
      <c r="T80" s="15">
        <f t="shared" si="69"/>
        <v>4.0999999999999996</v>
      </c>
      <c r="U80" s="15">
        <f t="shared" si="69"/>
        <v>5.7</v>
      </c>
      <c r="V80" s="10"/>
      <c r="W80" s="15">
        <v>0</v>
      </c>
      <c r="X80" s="15">
        <v>0</v>
      </c>
      <c r="Y80" s="15">
        <f>-Y70</f>
        <v>15.899999999999999</v>
      </c>
      <c r="Z80" s="15">
        <f t="shared" si="61"/>
        <v>16.899999999999999</v>
      </c>
      <c r="AA80" s="15">
        <f t="shared" si="62"/>
        <v>26.799999999999997</v>
      </c>
      <c r="AB80" s="15">
        <f t="shared" si="63"/>
        <v>18</v>
      </c>
    </row>
    <row r="81" spans="1:28" ht="15" customHeight="1" x14ac:dyDescent="0.15">
      <c r="A81" s="17" t="s">
        <v>25</v>
      </c>
      <c r="B81" s="15">
        <v>0</v>
      </c>
      <c r="C81" s="15">
        <v>0</v>
      </c>
      <c r="D81" s="15">
        <v>0</v>
      </c>
      <c r="E81" s="15">
        <v>0</v>
      </c>
      <c r="F81" s="15">
        <f t="shared" ref="F81:L81" si="70">-F28-F71</f>
        <v>1.4</v>
      </c>
      <c r="G81" s="15">
        <f t="shared" si="70"/>
        <v>2.2999999999999998</v>
      </c>
      <c r="H81" s="15">
        <f t="shared" si="70"/>
        <v>2.4</v>
      </c>
      <c r="I81" s="15">
        <f t="shared" si="70"/>
        <v>2.2999999999999998</v>
      </c>
      <c r="J81" s="15">
        <f t="shared" si="70"/>
        <v>2.2999999999999998</v>
      </c>
      <c r="K81" s="15">
        <f t="shared" si="70"/>
        <v>2.4</v>
      </c>
      <c r="L81" s="15">
        <f t="shared" si="70"/>
        <v>2.4</v>
      </c>
      <c r="M81" s="15">
        <v>2.4</v>
      </c>
      <c r="N81" s="15">
        <v>2.4</v>
      </c>
      <c r="O81" s="15">
        <f t="shared" ref="O81:U82" si="71">-O28-O71</f>
        <v>3.5</v>
      </c>
      <c r="P81" s="15">
        <f t="shared" si="71"/>
        <v>3.5</v>
      </c>
      <c r="Q81" s="15">
        <f t="shared" si="71"/>
        <v>3.7</v>
      </c>
      <c r="R81" s="15">
        <f t="shared" si="71"/>
        <v>3.5</v>
      </c>
      <c r="S81" s="15">
        <f t="shared" si="71"/>
        <v>3.0999999999999996</v>
      </c>
      <c r="T81" s="15">
        <f t="shared" si="71"/>
        <v>3.2</v>
      </c>
      <c r="U81" s="15">
        <f t="shared" si="71"/>
        <v>4</v>
      </c>
      <c r="V81" s="10"/>
      <c r="W81" s="15">
        <v>0</v>
      </c>
      <c r="X81" s="15">
        <v>0</v>
      </c>
      <c r="Y81" s="15">
        <f>-Y28-Y71</f>
        <v>8.4</v>
      </c>
      <c r="Z81" s="15">
        <f t="shared" si="61"/>
        <v>9.5</v>
      </c>
      <c r="AA81" s="15">
        <f t="shared" si="62"/>
        <v>13.100000000000001</v>
      </c>
      <c r="AB81" s="15">
        <f t="shared" si="63"/>
        <v>13.8</v>
      </c>
    </row>
    <row r="82" spans="1:28" ht="15" customHeight="1" x14ac:dyDescent="0.15">
      <c r="A82" s="17" t="s">
        <v>26</v>
      </c>
      <c r="B82" s="15">
        <v>0</v>
      </c>
      <c r="C82" s="15">
        <v>0</v>
      </c>
      <c r="D82" s="15">
        <v>0</v>
      </c>
      <c r="E82" s="15">
        <v>0</v>
      </c>
      <c r="F82" s="15">
        <v>0</v>
      </c>
      <c r="G82" s="15">
        <v>0</v>
      </c>
      <c r="H82" s="15">
        <v>0</v>
      </c>
      <c r="I82" s="15">
        <v>0</v>
      </c>
      <c r="J82" s="15">
        <v>0</v>
      </c>
      <c r="K82" s="15">
        <v>0</v>
      </c>
      <c r="L82" s="15">
        <v>0</v>
      </c>
      <c r="M82" s="15">
        <v>0</v>
      </c>
      <c r="N82" s="15">
        <v>12.8</v>
      </c>
      <c r="O82" s="15">
        <f t="shared" si="71"/>
        <v>0.9</v>
      </c>
      <c r="P82" s="15">
        <f t="shared" si="71"/>
        <v>0.6</v>
      </c>
      <c r="Q82" s="15">
        <f t="shared" si="71"/>
        <v>0</v>
      </c>
      <c r="R82" s="15">
        <f t="shared" si="71"/>
        <v>0</v>
      </c>
      <c r="S82" s="15">
        <f t="shared" si="71"/>
        <v>0</v>
      </c>
      <c r="T82" s="15">
        <f t="shared" si="71"/>
        <v>0</v>
      </c>
      <c r="U82" s="15">
        <f t="shared" si="71"/>
        <v>0</v>
      </c>
      <c r="V82" s="10"/>
      <c r="W82" s="15">
        <v>0</v>
      </c>
      <c r="X82" s="15">
        <v>0</v>
      </c>
      <c r="Y82" s="15">
        <v>0</v>
      </c>
      <c r="Z82" s="15">
        <f t="shared" si="61"/>
        <v>0</v>
      </c>
      <c r="AA82" s="24">
        <f t="shared" si="62"/>
        <v>14.3</v>
      </c>
      <c r="AB82" s="24">
        <f t="shared" si="63"/>
        <v>0</v>
      </c>
    </row>
    <row r="83" spans="1:28" ht="15" customHeight="1" x14ac:dyDescent="0.15">
      <c r="A83" s="17" t="s">
        <v>13</v>
      </c>
      <c r="B83" s="13">
        <v>0</v>
      </c>
      <c r="C83" s="13">
        <v>0</v>
      </c>
      <c r="D83" s="13">
        <v>0</v>
      </c>
      <c r="E83" s="13">
        <v>0</v>
      </c>
      <c r="F83" s="13">
        <v>0</v>
      </c>
      <c r="G83" s="13">
        <v>0</v>
      </c>
      <c r="H83" s="13">
        <v>0</v>
      </c>
      <c r="I83" s="13">
        <v>0</v>
      </c>
      <c r="J83" s="13">
        <v>0</v>
      </c>
      <c r="K83" s="13">
        <v>0</v>
      </c>
      <c r="L83" s="13">
        <v>0</v>
      </c>
      <c r="M83" s="13">
        <v>398.2</v>
      </c>
      <c r="N83" s="13">
        <v>17.3</v>
      </c>
      <c r="O83" s="13">
        <f t="shared" ref="O83:U83" si="72">O13</f>
        <v>0</v>
      </c>
      <c r="P83" s="13">
        <f t="shared" si="72"/>
        <v>0</v>
      </c>
      <c r="Q83" s="13">
        <f t="shared" si="72"/>
        <v>14</v>
      </c>
      <c r="R83" s="13">
        <f t="shared" si="72"/>
        <v>0</v>
      </c>
      <c r="S83" s="13">
        <f t="shared" si="72"/>
        <v>8.6999999999999993</v>
      </c>
      <c r="T83" s="13">
        <f t="shared" si="72"/>
        <v>4</v>
      </c>
      <c r="U83" s="13">
        <f t="shared" si="72"/>
        <v>162.5</v>
      </c>
      <c r="V83" s="10"/>
      <c r="W83" s="13">
        <v>0</v>
      </c>
      <c r="X83" s="13">
        <v>0</v>
      </c>
      <c r="Y83" s="13">
        <v>0</v>
      </c>
      <c r="Z83" s="16">
        <f t="shared" si="61"/>
        <v>398.2</v>
      </c>
      <c r="AA83" s="16">
        <f t="shared" si="62"/>
        <v>31.3</v>
      </c>
      <c r="AB83" s="16">
        <f t="shared" si="63"/>
        <v>175.2</v>
      </c>
    </row>
    <row r="84" spans="1:28" ht="15" customHeight="1" x14ac:dyDescent="0.15">
      <c r="A84" s="17" t="s">
        <v>43</v>
      </c>
      <c r="B84" s="11">
        <f t="shared" ref="B84:M84" si="73">SUM(B76:B83)</f>
        <v>34.500000000000021</v>
      </c>
      <c r="C84" s="11">
        <f t="shared" si="73"/>
        <v>47.9</v>
      </c>
      <c r="D84" s="11">
        <f t="shared" si="73"/>
        <v>46.1</v>
      </c>
      <c r="E84" s="11">
        <f t="shared" si="73"/>
        <v>41.5</v>
      </c>
      <c r="F84" s="11">
        <f t="shared" si="73"/>
        <v>39.000000000000043</v>
      </c>
      <c r="G84" s="11">
        <f t="shared" si="73"/>
        <v>40.50000000000005</v>
      </c>
      <c r="H84" s="11">
        <f t="shared" si="73"/>
        <v>55.999999999999964</v>
      </c>
      <c r="I84" s="11">
        <f t="shared" si="73"/>
        <v>69.500000000000028</v>
      </c>
      <c r="J84" s="11">
        <f t="shared" si="73"/>
        <v>73.099999999999966</v>
      </c>
      <c r="K84" s="11">
        <f t="shared" si="73"/>
        <v>96.19999999999996</v>
      </c>
      <c r="L84" s="11">
        <f t="shared" si="73"/>
        <v>112.19999999999993</v>
      </c>
      <c r="M84" s="11">
        <f t="shared" si="73"/>
        <v>127.59999999999991</v>
      </c>
      <c r="N84" s="11">
        <v>148.6</v>
      </c>
      <c r="O84" s="11">
        <f t="shared" ref="O84:U84" si="74">SUM(O76:O83)</f>
        <v>169.39999999999998</v>
      </c>
      <c r="P84" s="11">
        <f t="shared" si="74"/>
        <v>161.00000000000009</v>
      </c>
      <c r="Q84" s="11">
        <f t="shared" si="74"/>
        <v>167.99999999999997</v>
      </c>
      <c r="R84" s="11">
        <f t="shared" si="74"/>
        <v>170.3</v>
      </c>
      <c r="S84" s="11">
        <f t="shared" si="74"/>
        <v>182.9</v>
      </c>
      <c r="T84" s="11">
        <f t="shared" si="74"/>
        <v>186.7</v>
      </c>
      <c r="U84" s="11">
        <f t="shared" si="74"/>
        <v>179.09999999999985</v>
      </c>
      <c r="V84" s="10"/>
      <c r="W84" s="11">
        <v>60.3</v>
      </c>
      <c r="X84" s="11">
        <v>170</v>
      </c>
      <c r="Y84" s="11">
        <f>SUM(Y76:Y81)</f>
        <v>204.99999999999977</v>
      </c>
      <c r="Z84" s="11">
        <f>SUM(Z76:Z83)</f>
        <v>409.0999999999998</v>
      </c>
      <c r="AA84" s="11">
        <f>SUM(AA76:AA83)</f>
        <v>646.99999999999989</v>
      </c>
      <c r="AB84" s="11">
        <f>SUM(AB76:AB83)</f>
        <v>719</v>
      </c>
    </row>
    <row r="85" spans="1:28" ht="15" customHeight="1" x14ac:dyDescent="0.15">
      <c r="A85" s="17"/>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ht="15" customHeight="1" x14ac:dyDescent="0.15">
      <c r="A86" s="17" t="s">
        <v>44</v>
      </c>
      <c r="B86" s="20">
        <v>3.4</v>
      </c>
      <c r="C86" s="20">
        <v>2.2000000000000002</v>
      </c>
      <c r="D86" s="20">
        <v>0.5</v>
      </c>
      <c r="E86" s="20">
        <v>0.7</v>
      </c>
      <c r="F86" s="20">
        <v>4.2</v>
      </c>
      <c r="G86" s="20">
        <v>10</v>
      </c>
      <c r="H86" s="20">
        <v>0.2</v>
      </c>
      <c r="I86" s="20">
        <f>I17</f>
        <v>1.6</v>
      </c>
      <c r="J86" s="20">
        <v>10.6</v>
      </c>
      <c r="K86" s="20">
        <f>K17</f>
        <v>9</v>
      </c>
      <c r="L86" s="20">
        <f>L17</f>
        <v>3.5</v>
      </c>
      <c r="M86" s="20">
        <v>2</v>
      </c>
      <c r="N86" s="20">
        <v>5.0999999999999996</v>
      </c>
      <c r="O86" s="20">
        <f t="shared" ref="O86:U86" si="75">O17</f>
        <v>7.5</v>
      </c>
      <c r="P86" s="20">
        <f t="shared" si="75"/>
        <v>0.5</v>
      </c>
      <c r="Q86" s="20">
        <f t="shared" si="75"/>
        <v>17</v>
      </c>
      <c r="R86" s="20">
        <f t="shared" si="75"/>
        <v>5.7</v>
      </c>
      <c r="S86" s="20">
        <f t="shared" si="75"/>
        <v>-3.3</v>
      </c>
      <c r="T86" s="20">
        <f t="shared" si="75"/>
        <v>7.2</v>
      </c>
      <c r="U86" s="20">
        <f t="shared" si="75"/>
        <v>-1.5</v>
      </c>
      <c r="V86" s="10"/>
      <c r="W86" s="20">
        <v>13.2</v>
      </c>
      <c r="X86" s="20">
        <v>6.8</v>
      </c>
      <c r="Y86" s="20">
        <f>SUM(F86:I86)</f>
        <v>15.999999999999998</v>
      </c>
      <c r="Z86" s="20">
        <f>SUM(J86:M86)</f>
        <v>25.1</v>
      </c>
      <c r="AA86" s="20">
        <f>SUM(N86:Q86)</f>
        <v>30.1</v>
      </c>
      <c r="AB86" s="20">
        <f>SUM(R86:U86)</f>
        <v>8.1000000000000014</v>
      </c>
    </row>
    <row r="87" spans="1:28" ht="15" customHeight="1" x14ac:dyDescent="0.15">
      <c r="A87" s="17" t="s">
        <v>45</v>
      </c>
      <c r="B87" s="15">
        <v>0</v>
      </c>
      <c r="C87" s="15">
        <v>0</v>
      </c>
      <c r="D87" s="15">
        <v>0</v>
      </c>
      <c r="E87" s="15">
        <v>0</v>
      </c>
      <c r="F87" s="15">
        <v>0</v>
      </c>
      <c r="G87" s="15">
        <v>-7.4</v>
      </c>
      <c r="H87" s="15">
        <v>1.7</v>
      </c>
      <c r="I87" s="15">
        <v>1.2</v>
      </c>
      <c r="J87" s="15">
        <v>-11</v>
      </c>
      <c r="K87" s="15">
        <v>-6.5</v>
      </c>
      <c r="L87" s="15">
        <v>0</v>
      </c>
      <c r="M87" s="15">
        <v>0</v>
      </c>
      <c r="N87" s="15">
        <v>0</v>
      </c>
      <c r="O87" s="15">
        <v>0</v>
      </c>
      <c r="P87" s="15">
        <v>0</v>
      </c>
      <c r="Q87" s="15">
        <v>0</v>
      </c>
      <c r="R87" s="15">
        <v>0</v>
      </c>
      <c r="S87" s="15">
        <v>-5</v>
      </c>
      <c r="T87" s="15">
        <v>0</v>
      </c>
      <c r="U87" s="15">
        <v>0</v>
      </c>
      <c r="V87" s="10"/>
      <c r="W87" s="15">
        <v>0</v>
      </c>
      <c r="X87" s="15">
        <v>0</v>
      </c>
      <c r="Y87" s="15">
        <f>SUM(F87:I87)</f>
        <v>-4.5</v>
      </c>
      <c r="Z87" s="15">
        <f>SUM(J87:M87)</f>
        <v>-17.5</v>
      </c>
      <c r="AA87" s="15">
        <f>SUM(N87:Q87)</f>
        <v>0</v>
      </c>
      <c r="AB87" s="15">
        <f>SUM(R87:U87)</f>
        <v>-5</v>
      </c>
    </row>
    <row r="88" spans="1:28" ht="15" customHeight="1" x14ac:dyDescent="0.15">
      <c r="A88" s="17" t="s">
        <v>46</v>
      </c>
      <c r="B88" s="13">
        <v>0</v>
      </c>
      <c r="C88" s="13">
        <v>0</v>
      </c>
      <c r="D88" s="13">
        <v>0</v>
      </c>
      <c r="E88" s="13">
        <v>0</v>
      </c>
      <c r="F88" s="13">
        <v>0</v>
      </c>
      <c r="G88" s="13">
        <v>0</v>
      </c>
      <c r="H88" s="13">
        <v>0</v>
      </c>
      <c r="I88" s="13">
        <v>0</v>
      </c>
      <c r="J88" s="13">
        <v>0</v>
      </c>
      <c r="K88" s="13">
        <v>0</v>
      </c>
      <c r="L88" s="13">
        <v>0</v>
      </c>
      <c r="M88" s="13">
        <v>0</v>
      </c>
      <c r="N88" s="13">
        <v>0</v>
      </c>
      <c r="O88" s="13">
        <v>0</v>
      </c>
      <c r="P88" s="13">
        <v>0</v>
      </c>
      <c r="Q88" s="13">
        <v>-13.6</v>
      </c>
      <c r="R88" s="13">
        <v>0</v>
      </c>
      <c r="S88" s="13">
        <v>0</v>
      </c>
      <c r="T88" s="13">
        <v>0</v>
      </c>
      <c r="U88" s="13">
        <v>0</v>
      </c>
      <c r="V88" s="10"/>
      <c r="W88" s="13">
        <v>0</v>
      </c>
      <c r="X88" s="13">
        <v>0</v>
      </c>
      <c r="Y88" s="13">
        <v>0</v>
      </c>
      <c r="Z88" s="13">
        <v>0</v>
      </c>
      <c r="AA88" s="13">
        <f>SUM(N88:Q88)</f>
        <v>-13.6</v>
      </c>
      <c r="AB88" s="13">
        <f>SUM(R88:U88)</f>
        <v>0</v>
      </c>
    </row>
    <row r="89" spans="1:28" ht="15" customHeight="1" x14ac:dyDescent="0.15">
      <c r="A89" s="17" t="s">
        <v>47</v>
      </c>
      <c r="B89" s="11">
        <v>3.4</v>
      </c>
      <c r="C89" s="11">
        <v>2.2000000000000002</v>
      </c>
      <c r="D89" s="11">
        <v>0.5</v>
      </c>
      <c r="E89" s="11">
        <v>0.7</v>
      </c>
      <c r="F89" s="11">
        <f t="shared" ref="F89:M89" si="76">SUM(F86:F87)</f>
        <v>4.2</v>
      </c>
      <c r="G89" s="11">
        <f t="shared" si="76"/>
        <v>2.5999999999999996</v>
      </c>
      <c r="H89" s="11">
        <f t="shared" si="76"/>
        <v>1.9</v>
      </c>
      <c r="I89" s="11">
        <f t="shared" si="76"/>
        <v>2.8</v>
      </c>
      <c r="J89" s="11">
        <f t="shared" si="76"/>
        <v>-0.40000000000000036</v>
      </c>
      <c r="K89" s="11">
        <f t="shared" si="76"/>
        <v>2.5</v>
      </c>
      <c r="L89" s="11">
        <f t="shared" si="76"/>
        <v>3.5</v>
      </c>
      <c r="M89" s="11">
        <f t="shared" si="76"/>
        <v>2</v>
      </c>
      <c r="N89" s="11">
        <v>5.0999999999999996</v>
      </c>
      <c r="O89" s="11">
        <f>SUM(O86:O87)</f>
        <v>7.5</v>
      </c>
      <c r="P89" s="11">
        <f>SUM(P86:P87)</f>
        <v>0.5</v>
      </c>
      <c r="Q89" s="11">
        <f>SUM(Q86:Q88)</f>
        <v>3.4000000000000004</v>
      </c>
      <c r="R89" s="11">
        <f>SUM(R86:R87)</f>
        <v>5.7</v>
      </c>
      <c r="S89" s="11">
        <f>SUM(S86:S87)</f>
        <v>-8.3000000000000007</v>
      </c>
      <c r="T89" s="11">
        <f>SUM(T86:T87)</f>
        <v>7.2</v>
      </c>
      <c r="U89" s="11">
        <f>SUM(U86:U88)</f>
        <v>-1.5</v>
      </c>
      <c r="V89" s="10"/>
      <c r="W89" s="11">
        <v>13.2</v>
      </c>
      <c r="X89" s="11">
        <v>6.8</v>
      </c>
      <c r="Y89" s="11">
        <f>SUM(Y86:Y87)</f>
        <v>11.499999999999998</v>
      </c>
      <c r="Z89" s="11">
        <f>SUM(Z86:Z87)</f>
        <v>7.6000000000000014</v>
      </c>
      <c r="AA89" s="11">
        <f>SUM(AA86:AA88)</f>
        <v>16.5</v>
      </c>
      <c r="AB89" s="11">
        <f>SUM(AB86:AB88)</f>
        <v>3.1000000000000014</v>
      </c>
    </row>
    <row r="90" spans="1:28" ht="15" customHeight="1" x14ac:dyDescent="0.15">
      <c r="A90" s="17"/>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ht="15" customHeight="1" x14ac:dyDescent="0.15">
      <c r="A91" s="17" t="s">
        <v>48</v>
      </c>
      <c r="B91" s="20">
        <v>-1.8</v>
      </c>
      <c r="C91" s="20">
        <v>-1.1000000000000001</v>
      </c>
      <c r="D91" s="20">
        <v>0.2</v>
      </c>
      <c r="E91" s="20">
        <v>-2.1</v>
      </c>
      <c r="F91" s="20">
        <v>5.7</v>
      </c>
      <c r="G91" s="20">
        <v>-0.6</v>
      </c>
      <c r="H91" s="20">
        <v>-1.6</v>
      </c>
      <c r="I91" s="20">
        <f>I19</f>
        <v>-4.2</v>
      </c>
      <c r="J91" s="20">
        <f>J19</f>
        <v>-0.5</v>
      </c>
      <c r="K91" s="20">
        <f>K19</f>
        <v>-4.4000000000000004</v>
      </c>
      <c r="L91" s="20">
        <f>L19</f>
        <v>-0.9</v>
      </c>
      <c r="M91" s="20">
        <v>-0.3</v>
      </c>
      <c r="N91" s="20">
        <v>1.2</v>
      </c>
      <c r="O91" s="20">
        <f t="shared" ref="O91:U91" si="77">O19</f>
        <v>-3</v>
      </c>
      <c r="P91" s="20">
        <f t="shared" si="77"/>
        <v>-0.5</v>
      </c>
      <c r="Q91" s="20">
        <f t="shared" si="77"/>
        <v>38.799999999999997</v>
      </c>
      <c r="R91" s="20">
        <f t="shared" si="77"/>
        <v>-14.1</v>
      </c>
      <c r="S91" s="20">
        <f t="shared" si="77"/>
        <v>-17.100000000000001</v>
      </c>
      <c r="T91" s="20">
        <f t="shared" si="77"/>
        <v>-15</v>
      </c>
      <c r="U91" s="20">
        <f t="shared" si="77"/>
        <v>406.7</v>
      </c>
      <c r="V91" s="10"/>
      <c r="W91" s="20">
        <v>-0.2</v>
      </c>
      <c r="X91" s="20">
        <v>-4.8</v>
      </c>
      <c r="Y91" s="20">
        <f>SUM(F91:I91)</f>
        <v>-0.69999999999999973</v>
      </c>
      <c r="Z91" s="20">
        <f>SUM(J91:M91)</f>
        <v>-6.1000000000000005</v>
      </c>
      <c r="AA91" s="20">
        <f>SUM(N91:Q91)</f>
        <v>36.5</v>
      </c>
      <c r="AB91" s="20">
        <f>SUM(R91:U91)</f>
        <v>360.5</v>
      </c>
    </row>
    <row r="92" spans="1:28" ht="15" customHeight="1" x14ac:dyDescent="0.15">
      <c r="A92" s="17" t="s">
        <v>49</v>
      </c>
      <c r="B92" s="15">
        <v>-4</v>
      </c>
      <c r="C92" s="15">
        <v>-3</v>
      </c>
      <c r="D92" s="15">
        <v>-4.2</v>
      </c>
      <c r="E92" s="15">
        <v>-1.7</v>
      </c>
      <c r="F92" s="15">
        <v>-10.9</v>
      </c>
      <c r="G92" s="15">
        <v>-3.7</v>
      </c>
      <c r="H92" s="15">
        <v>-3.4</v>
      </c>
      <c r="I92" s="15">
        <v>-3.3</v>
      </c>
      <c r="J92" s="15">
        <v>-4.8</v>
      </c>
      <c r="K92" s="15">
        <v>-1.2</v>
      </c>
      <c r="L92" s="15">
        <v>-4.7</v>
      </c>
      <c r="M92" s="15">
        <v>-10.5</v>
      </c>
      <c r="N92" s="15">
        <v>-11.9</v>
      </c>
      <c r="O92" s="15">
        <v>-12.5</v>
      </c>
      <c r="P92" s="15">
        <v>-12.2</v>
      </c>
      <c r="Q92" s="15">
        <v>-10.8</v>
      </c>
      <c r="R92" s="15">
        <v>-19</v>
      </c>
      <c r="S92" s="15">
        <v>-18.899999999999999</v>
      </c>
      <c r="T92" s="15">
        <v>-27.51</v>
      </c>
      <c r="U92" s="15">
        <v>-26.4</v>
      </c>
      <c r="V92" s="10"/>
      <c r="W92" s="15">
        <v>-2.4</v>
      </c>
      <c r="X92" s="15">
        <v>-12.9</v>
      </c>
      <c r="Y92" s="15">
        <f>SUM(F92:I92)</f>
        <v>-21.3</v>
      </c>
      <c r="Z92" s="15">
        <f>SUM(J92:M92)</f>
        <v>-21.2</v>
      </c>
      <c r="AA92" s="15">
        <f>SUM(N92:Q92)</f>
        <v>-47.399999999999991</v>
      </c>
      <c r="AB92" s="15">
        <f>SUM(R92:U92)</f>
        <v>-91.81</v>
      </c>
    </row>
    <row r="93" spans="1:28" ht="29.25" customHeight="1" x14ac:dyDescent="0.15">
      <c r="A93" s="17" t="s">
        <v>50</v>
      </c>
      <c r="B93" s="13">
        <v>0</v>
      </c>
      <c r="C93" s="13">
        <v>0</v>
      </c>
      <c r="D93" s="13">
        <v>0</v>
      </c>
      <c r="E93" s="13">
        <v>0</v>
      </c>
      <c r="F93" s="13">
        <v>0</v>
      </c>
      <c r="G93" s="13">
        <v>0</v>
      </c>
      <c r="H93" s="13">
        <v>0</v>
      </c>
      <c r="I93" s="13">
        <v>0</v>
      </c>
      <c r="J93" s="13">
        <v>0</v>
      </c>
      <c r="K93" s="13">
        <v>0</v>
      </c>
      <c r="L93" s="13">
        <v>0</v>
      </c>
      <c r="M93" s="13">
        <v>0</v>
      </c>
      <c r="N93" s="13">
        <v>0</v>
      </c>
      <c r="O93" s="13">
        <v>0</v>
      </c>
      <c r="P93" s="13">
        <v>0</v>
      </c>
      <c r="Q93" s="25">
        <v>-38.1</v>
      </c>
      <c r="R93" s="25">
        <v>0</v>
      </c>
      <c r="S93" s="25">
        <v>0</v>
      </c>
      <c r="T93" s="25">
        <v>0</v>
      </c>
      <c r="U93" s="25">
        <v>-420.2</v>
      </c>
      <c r="V93" s="10"/>
      <c r="W93" s="13">
        <v>0</v>
      </c>
      <c r="X93" s="13">
        <v>0</v>
      </c>
      <c r="Y93" s="13">
        <f>SUM(F93:I93)</f>
        <v>0</v>
      </c>
      <c r="Z93" s="13">
        <f>SUM(J93:M93)</f>
        <v>0</v>
      </c>
      <c r="AA93" s="13">
        <f>SUM(N93:Q93)</f>
        <v>-38.1</v>
      </c>
      <c r="AB93" s="13">
        <f>SUM(R93:U93)</f>
        <v>-420.2</v>
      </c>
    </row>
    <row r="94" spans="1:28" ht="15" customHeight="1" x14ac:dyDescent="0.15">
      <c r="A94" s="17" t="s">
        <v>51</v>
      </c>
      <c r="B94" s="11">
        <v>-5.8</v>
      </c>
      <c r="C94" s="11">
        <v>-4.0999999999999996</v>
      </c>
      <c r="D94" s="11">
        <v>-4</v>
      </c>
      <c r="E94" s="11">
        <v>-3.8</v>
      </c>
      <c r="F94" s="11">
        <f t="shared" ref="F94:U94" si="78">SUM(F91:F93)</f>
        <v>-5.2</v>
      </c>
      <c r="G94" s="11">
        <f t="shared" si="78"/>
        <v>-4.3</v>
      </c>
      <c r="H94" s="11">
        <f t="shared" si="78"/>
        <v>-5</v>
      </c>
      <c r="I94" s="11">
        <f t="shared" si="78"/>
        <v>-7.5</v>
      </c>
      <c r="J94" s="11">
        <f t="shared" si="78"/>
        <v>-5.3</v>
      </c>
      <c r="K94" s="11">
        <f t="shared" si="78"/>
        <v>-5.6000000000000005</v>
      </c>
      <c r="L94" s="11">
        <f t="shared" si="78"/>
        <v>-5.6000000000000005</v>
      </c>
      <c r="M94" s="11">
        <f t="shared" si="78"/>
        <v>-10.8</v>
      </c>
      <c r="N94" s="11">
        <f t="shared" si="78"/>
        <v>-10.700000000000001</v>
      </c>
      <c r="O94" s="11">
        <f t="shared" si="78"/>
        <v>-15.5</v>
      </c>
      <c r="P94" s="11">
        <f t="shared" si="78"/>
        <v>-12.7</v>
      </c>
      <c r="Q94" s="11">
        <f t="shared" si="78"/>
        <v>-10.100000000000005</v>
      </c>
      <c r="R94" s="11">
        <f t="shared" si="78"/>
        <v>-33.1</v>
      </c>
      <c r="S94" s="11">
        <f t="shared" si="78"/>
        <v>-36</v>
      </c>
      <c r="T94" s="11">
        <f t="shared" si="78"/>
        <v>-42.510000000000005</v>
      </c>
      <c r="U94" s="11">
        <f t="shared" si="78"/>
        <v>-39.899999999999977</v>
      </c>
      <c r="V94" s="10"/>
      <c r="W94" s="11">
        <f t="shared" ref="W94:AB94" si="79">SUM(W91:W93)</f>
        <v>-2.6</v>
      </c>
      <c r="X94" s="11">
        <f t="shared" si="79"/>
        <v>-17.7</v>
      </c>
      <c r="Y94" s="11">
        <f t="shared" si="79"/>
        <v>-22</v>
      </c>
      <c r="Z94" s="11">
        <f t="shared" si="79"/>
        <v>-27.3</v>
      </c>
      <c r="AA94" s="11">
        <f t="shared" si="79"/>
        <v>-48.999999999999993</v>
      </c>
      <c r="AB94" s="11">
        <f t="shared" si="79"/>
        <v>-151.51</v>
      </c>
    </row>
    <row r="95" spans="1:28" ht="15" customHeight="1" x14ac:dyDescent="0.15">
      <c r="A95" s="17"/>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ht="13.25" customHeight="1" x14ac:dyDescent="0.1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ht="15" customHeight="1" x14ac:dyDescent="0.15">
      <c r="A97" s="3" t="s">
        <v>52</v>
      </c>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ht="15" customHeight="1" x14ac:dyDescent="0.15">
      <c r="A98" s="3"/>
      <c r="B98" s="6"/>
      <c r="C98" s="6"/>
      <c r="D98" s="6"/>
      <c r="E98" s="6"/>
      <c r="F98" s="6"/>
      <c r="G98" s="6"/>
      <c r="H98" s="6"/>
      <c r="I98" s="6"/>
      <c r="J98" s="6"/>
      <c r="K98" s="6"/>
      <c r="L98" s="6"/>
      <c r="M98" s="6"/>
      <c r="N98" s="6"/>
      <c r="O98" s="6"/>
      <c r="P98" s="6"/>
      <c r="Q98" s="6"/>
      <c r="R98" s="6"/>
      <c r="S98" s="6"/>
      <c r="T98" s="6"/>
      <c r="U98" s="6"/>
      <c r="V98" s="10"/>
      <c r="W98" s="79"/>
      <c r="X98" s="79"/>
      <c r="Y98" s="6"/>
      <c r="Z98" s="6"/>
      <c r="AA98" s="6"/>
      <c r="AB98" s="6"/>
    </row>
    <row r="99" spans="1:28" ht="15" customHeight="1" x14ac:dyDescent="0.15">
      <c r="A99" s="3"/>
      <c r="B99" s="7">
        <v>43190</v>
      </c>
      <c r="C99" s="7">
        <v>43281</v>
      </c>
      <c r="D99" s="7">
        <v>43373</v>
      </c>
      <c r="E99" s="7">
        <v>43465</v>
      </c>
      <c r="F99" s="7">
        <f t="shared" ref="F99:L99" si="80">F24</f>
        <v>43555</v>
      </c>
      <c r="G99" s="7">
        <f t="shared" si="80"/>
        <v>43646</v>
      </c>
      <c r="H99" s="7">
        <f t="shared" si="80"/>
        <v>43738</v>
      </c>
      <c r="I99" s="7">
        <f t="shared" si="80"/>
        <v>43830</v>
      </c>
      <c r="J99" s="7">
        <f t="shared" si="80"/>
        <v>43921</v>
      </c>
      <c r="K99" s="7">
        <f t="shared" si="80"/>
        <v>44012</v>
      </c>
      <c r="L99" s="7">
        <f t="shared" si="80"/>
        <v>44104</v>
      </c>
      <c r="M99" s="7">
        <v>44196</v>
      </c>
      <c r="N99" s="7">
        <v>44286</v>
      </c>
      <c r="O99" s="7">
        <f>$O$4</f>
        <v>44377</v>
      </c>
      <c r="P99" s="7">
        <f>$P$4</f>
        <v>44469</v>
      </c>
      <c r="Q99" s="7">
        <v>44561</v>
      </c>
      <c r="R99" s="7">
        <v>44651</v>
      </c>
      <c r="S99" s="7">
        <v>44742</v>
      </c>
      <c r="T99" s="7">
        <v>44834</v>
      </c>
      <c r="U99" s="7">
        <f>U24</f>
        <v>44926</v>
      </c>
      <c r="V99" s="10"/>
      <c r="W99" s="7">
        <v>43100</v>
      </c>
      <c r="X99" s="7">
        <v>43465</v>
      </c>
      <c r="Y99" s="7">
        <f>Y24</f>
        <v>43830</v>
      </c>
      <c r="Z99" s="7">
        <f>Z24</f>
        <v>44196</v>
      </c>
      <c r="AA99" s="7">
        <v>44561</v>
      </c>
      <c r="AB99" s="7">
        <f>AB24</f>
        <v>44926</v>
      </c>
    </row>
    <row r="100" spans="1:28" ht="15" customHeight="1" x14ac:dyDescent="0.15">
      <c r="A100" s="10"/>
      <c r="B100" s="78" t="s">
        <v>4</v>
      </c>
      <c r="C100" s="78"/>
      <c r="D100" s="78"/>
      <c r="E100" s="78"/>
      <c r="F100" s="78"/>
      <c r="G100" s="78"/>
      <c r="H100" s="78"/>
      <c r="I100" s="78"/>
      <c r="J100" s="78"/>
      <c r="K100" s="78"/>
      <c r="L100" s="78"/>
      <c r="M100" s="78"/>
      <c r="N100" s="78"/>
      <c r="O100" s="78"/>
      <c r="P100" s="78"/>
      <c r="Q100" s="78"/>
      <c r="R100" s="78"/>
      <c r="S100" s="78"/>
      <c r="T100" s="78"/>
      <c r="U100" s="78"/>
      <c r="V100" s="10"/>
      <c r="W100" s="9" t="s">
        <v>4</v>
      </c>
      <c r="X100" s="9" t="s">
        <v>4</v>
      </c>
      <c r="Y100" s="9" t="s">
        <v>4</v>
      </c>
      <c r="Z100" s="9" t="s">
        <v>4</v>
      </c>
      <c r="AA100" s="9" t="s">
        <v>4</v>
      </c>
      <c r="AB100" s="9" t="s">
        <v>4</v>
      </c>
    </row>
    <row r="101" spans="1:28" ht="15" customHeight="1" x14ac:dyDescent="0.15">
      <c r="A101" s="10" t="s">
        <v>6</v>
      </c>
      <c r="B101" s="11">
        <v>316.3</v>
      </c>
      <c r="C101" s="11">
        <v>339.2</v>
      </c>
      <c r="D101" s="11">
        <v>360.3</v>
      </c>
      <c r="E101" s="11">
        <v>375.9</v>
      </c>
      <c r="F101" s="11">
        <f t="shared" ref="F101:L101" si="81">F6</f>
        <v>385.6</v>
      </c>
      <c r="G101" s="11">
        <f t="shared" si="81"/>
        <v>401.5</v>
      </c>
      <c r="H101" s="11">
        <f t="shared" si="81"/>
        <v>428.2</v>
      </c>
      <c r="I101" s="11">
        <f t="shared" si="81"/>
        <v>446</v>
      </c>
      <c r="J101" s="11">
        <f t="shared" si="81"/>
        <v>455</v>
      </c>
      <c r="K101" s="11">
        <f t="shared" si="81"/>
        <v>467.4</v>
      </c>
      <c r="L101" s="11">
        <f t="shared" si="81"/>
        <v>487.4</v>
      </c>
      <c r="M101" s="11">
        <v>504.1</v>
      </c>
      <c r="N101" s="11">
        <v>511.6</v>
      </c>
      <c r="O101" s="11">
        <f t="shared" ref="O101:U101" si="82">O6</f>
        <v>530.6</v>
      </c>
      <c r="P101" s="11">
        <f t="shared" si="82"/>
        <v>550.20000000000005</v>
      </c>
      <c r="Q101" s="11">
        <f t="shared" si="82"/>
        <v>565.5</v>
      </c>
      <c r="R101" s="11">
        <f t="shared" si="82"/>
        <v>562.4</v>
      </c>
      <c r="S101" s="11">
        <f t="shared" si="82"/>
        <v>572.70000000000005</v>
      </c>
      <c r="T101" s="11">
        <f t="shared" si="82"/>
        <v>591</v>
      </c>
      <c r="U101" s="11">
        <f t="shared" si="82"/>
        <v>598.79999999999995</v>
      </c>
      <c r="V101" s="10"/>
      <c r="W101" s="11">
        <v>1106.8</v>
      </c>
      <c r="X101" s="11">
        <v>1391.7</v>
      </c>
      <c r="Y101" s="11">
        <f>Y6</f>
        <v>1661.3</v>
      </c>
      <c r="Z101" s="11">
        <f>Z6</f>
        <v>1913.9</v>
      </c>
      <c r="AA101" s="11">
        <f>AA6</f>
        <v>2157.9</v>
      </c>
      <c r="AB101" s="11">
        <f>AB6</f>
        <v>2324.8999999999996</v>
      </c>
    </row>
    <row r="102" spans="1:28" ht="15" customHeight="1" x14ac:dyDescent="0.15">
      <c r="A102" s="12" t="s">
        <v>7</v>
      </c>
      <c r="B102" s="13">
        <v>81.7</v>
      </c>
      <c r="C102" s="13">
        <v>86.6</v>
      </c>
      <c r="D102" s="13">
        <v>87</v>
      </c>
      <c r="E102" s="13">
        <v>91.3</v>
      </c>
      <c r="F102" s="13">
        <f t="shared" ref="F102:L102" si="83">F30</f>
        <v>94.800000000000011</v>
      </c>
      <c r="G102" s="13">
        <f t="shared" si="83"/>
        <v>97.3</v>
      </c>
      <c r="H102" s="13">
        <f t="shared" si="83"/>
        <v>99.7</v>
      </c>
      <c r="I102" s="13">
        <f t="shared" si="83"/>
        <v>100</v>
      </c>
      <c r="J102" s="13">
        <f t="shared" si="83"/>
        <v>98.6</v>
      </c>
      <c r="K102" s="13">
        <f t="shared" si="83"/>
        <v>97</v>
      </c>
      <c r="L102" s="13">
        <f t="shared" si="83"/>
        <v>97.600000000000009</v>
      </c>
      <c r="M102" s="13">
        <v>100.4</v>
      </c>
      <c r="N102" s="13">
        <v>101.3</v>
      </c>
      <c r="O102" s="13">
        <f t="shared" ref="O102:U102" si="84">O30</f>
        <v>99.5</v>
      </c>
      <c r="P102" s="13">
        <f t="shared" si="84"/>
        <v>104.4</v>
      </c>
      <c r="Q102" s="13">
        <f t="shared" si="84"/>
        <v>108.1</v>
      </c>
      <c r="R102" s="13">
        <f t="shared" si="84"/>
        <v>105.2</v>
      </c>
      <c r="S102" s="13">
        <f t="shared" si="84"/>
        <v>97.199999999999989</v>
      </c>
      <c r="T102" s="13">
        <f t="shared" si="84"/>
        <v>101.3</v>
      </c>
      <c r="U102" s="13">
        <f t="shared" si="84"/>
        <v>107.49999999999999</v>
      </c>
      <c r="V102" s="10"/>
      <c r="W102" s="13">
        <v>356.7</v>
      </c>
      <c r="X102" s="13">
        <v>346.6</v>
      </c>
      <c r="Y102" s="13">
        <f>Y30</f>
        <v>391.8</v>
      </c>
      <c r="Z102" s="13">
        <f>Z30</f>
        <v>393.6</v>
      </c>
      <c r="AA102" s="13">
        <f>AA30</f>
        <v>413.3</v>
      </c>
      <c r="AB102" s="13">
        <f>AB30</f>
        <v>411.2</v>
      </c>
    </row>
    <row r="103" spans="1:28" ht="15" customHeight="1" x14ac:dyDescent="0.15">
      <c r="A103" s="10" t="s">
        <v>8</v>
      </c>
      <c r="B103" s="14">
        <v>234.6</v>
      </c>
      <c r="C103" s="14">
        <v>252.6</v>
      </c>
      <c r="D103" s="14">
        <v>273.3</v>
      </c>
      <c r="E103" s="14">
        <v>284.60000000000002</v>
      </c>
      <c r="F103" s="14">
        <f t="shared" ref="F103:M103" si="85">F101-F102</f>
        <v>290.8</v>
      </c>
      <c r="G103" s="14">
        <f t="shared" si="85"/>
        <v>304.2</v>
      </c>
      <c r="H103" s="14">
        <f t="shared" si="85"/>
        <v>328.5</v>
      </c>
      <c r="I103" s="14">
        <f t="shared" si="85"/>
        <v>346</v>
      </c>
      <c r="J103" s="14">
        <f t="shared" si="85"/>
        <v>356.4</v>
      </c>
      <c r="K103" s="14">
        <f t="shared" si="85"/>
        <v>370.4</v>
      </c>
      <c r="L103" s="14">
        <f t="shared" si="85"/>
        <v>389.79999999999995</v>
      </c>
      <c r="M103" s="14">
        <f t="shared" si="85"/>
        <v>403.70000000000005</v>
      </c>
      <c r="N103" s="14">
        <v>410.3</v>
      </c>
      <c r="O103" s="14">
        <f t="shared" ref="O103:U103" si="86">O101-O102</f>
        <v>431.1</v>
      </c>
      <c r="P103" s="14">
        <f t="shared" si="86"/>
        <v>445.80000000000007</v>
      </c>
      <c r="Q103" s="14">
        <f t="shared" si="86"/>
        <v>457.4</v>
      </c>
      <c r="R103" s="14">
        <f t="shared" si="86"/>
        <v>457.2</v>
      </c>
      <c r="S103" s="14">
        <f t="shared" si="86"/>
        <v>475.50000000000006</v>
      </c>
      <c r="T103" s="14">
        <f t="shared" si="86"/>
        <v>489.7</v>
      </c>
      <c r="U103" s="14">
        <f t="shared" si="86"/>
        <v>491.29999999999995</v>
      </c>
      <c r="V103" s="10"/>
      <c r="W103" s="14">
        <v>750.1</v>
      </c>
      <c r="X103" s="14">
        <v>1045.0999999999999</v>
      </c>
      <c r="Y103" s="14">
        <f>Y101-Y102</f>
        <v>1269.5</v>
      </c>
      <c r="Z103" s="14">
        <f>Z101-Z102</f>
        <v>1520.3000000000002</v>
      </c>
      <c r="AA103" s="14">
        <f>AA101-AA102</f>
        <v>1744.6000000000001</v>
      </c>
      <c r="AB103" s="14">
        <f>AB101-AB102</f>
        <v>1913.6999999999996</v>
      </c>
    </row>
    <row r="104" spans="1:28" ht="15" customHeight="1" x14ac:dyDescent="0.15">
      <c r="A104" s="10" t="s">
        <v>9</v>
      </c>
      <c r="B104" s="26"/>
      <c r="C104" s="26"/>
      <c r="D104" s="26"/>
      <c r="E104" s="26"/>
      <c r="F104" s="26"/>
      <c r="G104" s="26"/>
      <c r="H104" s="26"/>
      <c r="I104" s="26"/>
      <c r="J104" s="26"/>
      <c r="K104" s="26"/>
      <c r="L104" s="26"/>
      <c r="M104" s="26"/>
      <c r="N104" s="26"/>
      <c r="O104" s="26"/>
      <c r="P104" s="26"/>
      <c r="Q104" s="26"/>
      <c r="R104" s="26"/>
      <c r="S104" s="26"/>
      <c r="T104" s="26"/>
      <c r="U104" s="26"/>
      <c r="V104" s="10"/>
      <c r="W104" s="10"/>
      <c r="X104" s="10"/>
      <c r="Y104" s="26"/>
      <c r="Z104" s="26"/>
      <c r="AA104" s="26"/>
      <c r="AB104" s="26"/>
    </row>
    <row r="105" spans="1:28" ht="15" customHeight="1" x14ac:dyDescent="0.15">
      <c r="A105" s="12" t="s">
        <v>10</v>
      </c>
      <c r="B105" s="15">
        <v>87.3</v>
      </c>
      <c r="C105" s="15">
        <v>91.8</v>
      </c>
      <c r="D105" s="15">
        <v>105</v>
      </c>
      <c r="E105" s="15">
        <v>107.6</v>
      </c>
      <c r="F105" s="15">
        <f t="shared" ref="F105:L105" si="87">F44</f>
        <v>117.2</v>
      </c>
      <c r="G105" s="15">
        <f t="shared" si="87"/>
        <v>120.60000000000001</v>
      </c>
      <c r="H105" s="15">
        <f t="shared" si="87"/>
        <v>129.9</v>
      </c>
      <c r="I105" s="15">
        <f t="shared" si="87"/>
        <v>132.30000000000001</v>
      </c>
      <c r="J105" s="15">
        <f t="shared" si="87"/>
        <v>140.40000000000003</v>
      </c>
      <c r="K105" s="15">
        <f t="shared" si="87"/>
        <v>134.5</v>
      </c>
      <c r="L105" s="15">
        <f t="shared" si="87"/>
        <v>132.30000000000001</v>
      </c>
      <c r="M105" s="15">
        <v>129.4</v>
      </c>
      <c r="N105" s="15">
        <v>130.80000000000001</v>
      </c>
      <c r="O105" s="15">
        <f t="shared" ref="O105:U105" si="88">O44</f>
        <v>130.5</v>
      </c>
      <c r="P105" s="15">
        <f t="shared" si="88"/>
        <v>133.40000000000003</v>
      </c>
      <c r="Q105" s="15">
        <f t="shared" si="88"/>
        <v>148.19999999999999</v>
      </c>
      <c r="R105" s="15">
        <f t="shared" si="88"/>
        <v>157.10000000000002</v>
      </c>
      <c r="S105" s="15">
        <f t="shared" si="88"/>
        <v>155.1</v>
      </c>
      <c r="T105" s="15">
        <f t="shared" si="88"/>
        <v>165.6</v>
      </c>
      <c r="U105" s="15">
        <f t="shared" si="88"/>
        <v>173.60000000000002</v>
      </c>
      <c r="V105" s="10"/>
      <c r="W105" s="15">
        <v>287.2</v>
      </c>
      <c r="X105" s="15">
        <v>391.7</v>
      </c>
      <c r="Y105" s="15">
        <f>Y44</f>
        <v>500</v>
      </c>
      <c r="Z105" s="15">
        <f>Z44</f>
        <v>536.60000000000014</v>
      </c>
      <c r="AA105" s="15">
        <f>AA44</f>
        <v>542.89999999999986</v>
      </c>
      <c r="AB105" s="15">
        <f>AB44</f>
        <v>651.39999999999986</v>
      </c>
    </row>
    <row r="106" spans="1:28" ht="15" customHeight="1" x14ac:dyDescent="0.15">
      <c r="A106" s="12" t="s">
        <v>11</v>
      </c>
      <c r="B106" s="15">
        <v>82.4</v>
      </c>
      <c r="C106" s="15">
        <v>79.5</v>
      </c>
      <c r="D106" s="15">
        <v>86.9</v>
      </c>
      <c r="E106" s="15">
        <v>94.3</v>
      </c>
      <c r="F106" s="15">
        <f t="shared" ref="F106:L106" si="89">F52</f>
        <v>93.600000000000009</v>
      </c>
      <c r="G106" s="15">
        <f t="shared" si="89"/>
        <v>97.1</v>
      </c>
      <c r="H106" s="15">
        <f t="shared" si="89"/>
        <v>99.1</v>
      </c>
      <c r="I106" s="15">
        <f t="shared" si="89"/>
        <v>97.1</v>
      </c>
      <c r="J106" s="15">
        <f t="shared" si="89"/>
        <v>96.3</v>
      </c>
      <c r="K106" s="15">
        <f t="shared" si="89"/>
        <v>91.899999999999991</v>
      </c>
      <c r="L106" s="15">
        <f t="shared" si="89"/>
        <v>95.499999999999986</v>
      </c>
      <c r="M106" s="15">
        <v>99.8</v>
      </c>
      <c r="N106" s="15">
        <v>87.9</v>
      </c>
      <c r="O106" s="15">
        <f t="shared" ref="O106:U106" si="90">O52</f>
        <v>90.799999999999983</v>
      </c>
      <c r="P106" s="15">
        <f t="shared" si="90"/>
        <v>105.79999999999998</v>
      </c>
      <c r="Q106" s="15">
        <f t="shared" si="90"/>
        <v>98.699999999999989</v>
      </c>
      <c r="R106" s="15">
        <f t="shared" si="90"/>
        <v>88</v>
      </c>
      <c r="S106" s="15">
        <f t="shared" si="90"/>
        <v>96.199999999999989</v>
      </c>
      <c r="T106" s="15">
        <f t="shared" si="90"/>
        <v>94.699999999999989</v>
      </c>
      <c r="U106" s="15">
        <f t="shared" si="90"/>
        <v>95.8</v>
      </c>
      <c r="V106" s="10"/>
      <c r="W106" s="15">
        <v>280.3</v>
      </c>
      <c r="X106" s="15">
        <v>343.1</v>
      </c>
      <c r="Y106" s="15">
        <f>Y52</f>
        <v>386.90000000000003</v>
      </c>
      <c r="Z106" s="15">
        <f>Z52</f>
        <v>383.49999999999994</v>
      </c>
      <c r="AA106" s="15">
        <f>AA52</f>
        <v>383.2</v>
      </c>
      <c r="AB106" s="15">
        <f>AB52</f>
        <v>374.7</v>
      </c>
    </row>
    <row r="107" spans="1:28" ht="15" customHeight="1" x14ac:dyDescent="0.15">
      <c r="A107" s="12" t="s">
        <v>12</v>
      </c>
      <c r="B107" s="15">
        <v>30.4</v>
      </c>
      <c r="C107" s="15">
        <v>33.4</v>
      </c>
      <c r="D107" s="15">
        <v>35.299999999999997</v>
      </c>
      <c r="E107" s="15">
        <v>41.2</v>
      </c>
      <c r="F107" s="15">
        <f t="shared" ref="F107:L107" si="91">F60</f>
        <v>41</v>
      </c>
      <c r="G107" s="15">
        <f t="shared" si="91"/>
        <v>46</v>
      </c>
      <c r="H107" s="15">
        <f t="shared" si="91"/>
        <v>43.5</v>
      </c>
      <c r="I107" s="15">
        <f t="shared" si="91"/>
        <v>47.1</v>
      </c>
      <c r="J107" s="15">
        <f t="shared" si="91"/>
        <v>46.6</v>
      </c>
      <c r="K107" s="15">
        <f t="shared" si="91"/>
        <v>47.8</v>
      </c>
      <c r="L107" s="15">
        <f t="shared" si="91"/>
        <v>49.8</v>
      </c>
      <c r="M107" s="15">
        <v>46.9</v>
      </c>
      <c r="N107" s="15">
        <v>43</v>
      </c>
      <c r="O107" s="15">
        <f t="shared" ref="O107:U107" si="92">O60</f>
        <v>40.4</v>
      </c>
      <c r="P107" s="15">
        <f t="shared" si="92"/>
        <v>45.6</v>
      </c>
      <c r="Q107" s="15">
        <f t="shared" si="92"/>
        <v>42.499999999999993</v>
      </c>
      <c r="R107" s="15">
        <f t="shared" si="92"/>
        <v>41.8</v>
      </c>
      <c r="S107" s="15">
        <f t="shared" si="92"/>
        <v>41.3</v>
      </c>
      <c r="T107" s="15">
        <f t="shared" si="92"/>
        <v>42.699999999999996</v>
      </c>
      <c r="U107" s="15">
        <f t="shared" si="92"/>
        <v>42.8</v>
      </c>
      <c r="V107" s="10"/>
      <c r="W107" s="15">
        <v>122.3</v>
      </c>
      <c r="X107" s="15">
        <v>140.30000000000001</v>
      </c>
      <c r="Y107" s="15">
        <f>Y60</f>
        <v>177.6</v>
      </c>
      <c r="Z107" s="15">
        <f>Z60</f>
        <v>191.10000000000002</v>
      </c>
      <c r="AA107" s="15">
        <f>AA60</f>
        <v>171.5</v>
      </c>
      <c r="AB107" s="15">
        <f>AB60</f>
        <v>168.59999999999997</v>
      </c>
    </row>
    <row r="108" spans="1:28" ht="15" customHeight="1" x14ac:dyDescent="0.15">
      <c r="A108" s="12" t="s">
        <v>13</v>
      </c>
      <c r="B108" s="13">
        <f t="shared" ref="B108:L108" si="93">B64</f>
        <v>0</v>
      </c>
      <c r="C108" s="13">
        <f t="shared" si="93"/>
        <v>0</v>
      </c>
      <c r="D108" s="13">
        <f t="shared" si="93"/>
        <v>0</v>
      </c>
      <c r="E108" s="13">
        <f t="shared" si="93"/>
        <v>0</v>
      </c>
      <c r="F108" s="13">
        <f t="shared" si="93"/>
        <v>0</v>
      </c>
      <c r="G108" s="13">
        <f t="shared" si="93"/>
        <v>0</v>
      </c>
      <c r="H108" s="13">
        <f t="shared" si="93"/>
        <v>0</v>
      </c>
      <c r="I108" s="13">
        <f t="shared" si="93"/>
        <v>0</v>
      </c>
      <c r="J108" s="13">
        <f t="shared" si="93"/>
        <v>0</v>
      </c>
      <c r="K108" s="13">
        <f t="shared" si="93"/>
        <v>0</v>
      </c>
      <c r="L108" s="13">
        <f t="shared" si="93"/>
        <v>0</v>
      </c>
      <c r="M108" s="13">
        <v>0</v>
      </c>
      <c r="N108" s="13">
        <v>0</v>
      </c>
      <c r="O108" s="13">
        <f t="shared" ref="O108:U108" si="94">O64</f>
        <v>0</v>
      </c>
      <c r="P108" s="13">
        <f t="shared" si="94"/>
        <v>0</v>
      </c>
      <c r="Q108" s="13">
        <f t="shared" si="94"/>
        <v>0</v>
      </c>
      <c r="R108" s="13">
        <f t="shared" si="94"/>
        <v>0</v>
      </c>
      <c r="S108" s="13">
        <f t="shared" si="94"/>
        <v>0</v>
      </c>
      <c r="T108" s="13">
        <f t="shared" si="94"/>
        <v>0</v>
      </c>
      <c r="U108" s="13">
        <f t="shared" si="94"/>
        <v>0</v>
      </c>
      <c r="V108" s="10"/>
      <c r="W108" s="13">
        <v>0</v>
      </c>
      <c r="X108" s="13">
        <v>0</v>
      </c>
      <c r="Y108" s="13">
        <v>0</v>
      </c>
      <c r="Z108" s="13">
        <f>Z64</f>
        <v>0</v>
      </c>
      <c r="AA108" s="13">
        <f>AA64</f>
        <v>0</v>
      </c>
      <c r="AB108" s="13">
        <f>AB64</f>
        <v>0</v>
      </c>
    </row>
    <row r="109" spans="1:28" ht="15" customHeight="1" x14ac:dyDescent="0.15">
      <c r="A109" s="17" t="s">
        <v>14</v>
      </c>
      <c r="B109" s="18">
        <f t="shared" ref="B109:M109" si="95">SUM(B105:B108)</f>
        <v>200.1</v>
      </c>
      <c r="C109" s="18">
        <f t="shared" si="95"/>
        <v>204.70000000000002</v>
      </c>
      <c r="D109" s="18">
        <f t="shared" si="95"/>
        <v>227.2</v>
      </c>
      <c r="E109" s="18">
        <f t="shared" si="95"/>
        <v>243.09999999999997</v>
      </c>
      <c r="F109" s="18">
        <f t="shared" si="95"/>
        <v>251.8</v>
      </c>
      <c r="G109" s="18">
        <f t="shared" si="95"/>
        <v>263.7</v>
      </c>
      <c r="H109" s="18">
        <f t="shared" si="95"/>
        <v>272.5</v>
      </c>
      <c r="I109" s="18">
        <f t="shared" si="95"/>
        <v>276.5</v>
      </c>
      <c r="J109" s="18">
        <f t="shared" si="95"/>
        <v>283.30000000000007</v>
      </c>
      <c r="K109" s="18">
        <f t="shared" si="95"/>
        <v>274.2</v>
      </c>
      <c r="L109" s="18">
        <f t="shared" si="95"/>
        <v>277.60000000000002</v>
      </c>
      <c r="M109" s="18">
        <f t="shared" si="95"/>
        <v>276.09999999999997</v>
      </c>
      <c r="N109" s="18">
        <v>261.7</v>
      </c>
      <c r="O109" s="18">
        <f t="shared" ref="O109:U109" si="96">SUM(O105:O108)</f>
        <v>261.7</v>
      </c>
      <c r="P109" s="18">
        <f t="shared" si="96"/>
        <v>284.8</v>
      </c>
      <c r="Q109" s="18">
        <f t="shared" si="96"/>
        <v>289.39999999999998</v>
      </c>
      <c r="R109" s="18">
        <f t="shared" si="96"/>
        <v>286.90000000000003</v>
      </c>
      <c r="S109" s="18">
        <f t="shared" si="96"/>
        <v>292.59999999999997</v>
      </c>
      <c r="T109" s="18">
        <f t="shared" si="96"/>
        <v>302.99999999999994</v>
      </c>
      <c r="U109" s="18">
        <f t="shared" si="96"/>
        <v>312.20000000000005</v>
      </c>
      <c r="V109" s="10"/>
      <c r="W109" s="18">
        <v>689.8</v>
      </c>
      <c r="X109" s="18">
        <v>875.1</v>
      </c>
      <c r="Y109" s="18">
        <f>SUM(Y105:Y107)</f>
        <v>1064.5</v>
      </c>
      <c r="Z109" s="18">
        <f>SUM(Z105:Z107)</f>
        <v>1111.2000000000003</v>
      </c>
      <c r="AA109" s="18">
        <f>SUM(AA105:AA108)</f>
        <v>1097.5999999999999</v>
      </c>
      <c r="AB109" s="18">
        <f>SUM(AB105:AB108)</f>
        <v>1194.6999999999998</v>
      </c>
    </row>
    <row r="110" spans="1:28" ht="15" customHeight="1" x14ac:dyDescent="0.15">
      <c r="A110" s="17" t="s">
        <v>53</v>
      </c>
      <c r="B110" s="11">
        <v>34.5</v>
      </c>
      <c r="C110" s="11">
        <v>47.9</v>
      </c>
      <c r="D110" s="11">
        <v>46.1</v>
      </c>
      <c r="E110" s="11">
        <v>41.5</v>
      </c>
      <c r="F110" s="11">
        <f t="shared" ref="F110:L110" si="97">F103-F109</f>
        <v>39</v>
      </c>
      <c r="G110" s="11">
        <f t="shared" si="97"/>
        <v>40.5</v>
      </c>
      <c r="H110" s="11">
        <f t="shared" si="97"/>
        <v>56</v>
      </c>
      <c r="I110" s="11">
        <f t="shared" si="97"/>
        <v>69.5</v>
      </c>
      <c r="J110" s="11">
        <f t="shared" si="97"/>
        <v>73.099999999999909</v>
      </c>
      <c r="K110" s="11">
        <f t="shared" si="97"/>
        <v>96.199999999999989</v>
      </c>
      <c r="L110" s="11">
        <f t="shared" si="97"/>
        <v>112.19999999999993</v>
      </c>
      <c r="M110" s="11">
        <v>127.6</v>
      </c>
      <c r="N110" s="11">
        <v>148.6</v>
      </c>
      <c r="O110" s="11">
        <f t="shared" ref="O110:U110" si="98">O103-O109</f>
        <v>169.40000000000003</v>
      </c>
      <c r="P110" s="11">
        <f t="shared" si="98"/>
        <v>161.00000000000006</v>
      </c>
      <c r="Q110" s="11">
        <f t="shared" si="98"/>
        <v>168</v>
      </c>
      <c r="R110" s="11">
        <f t="shared" si="98"/>
        <v>170.29999999999995</v>
      </c>
      <c r="S110" s="11">
        <f t="shared" si="98"/>
        <v>182.90000000000009</v>
      </c>
      <c r="T110" s="11">
        <f t="shared" si="98"/>
        <v>186.70000000000005</v>
      </c>
      <c r="U110" s="11">
        <f t="shared" si="98"/>
        <v>179.09999999999991</v>
      </c>
      <c r="V110" s="10"/>
      <c r="W110" s="11">
        <v>60.3</v>
      </c>
      <c r="X110" s="11">
        <v>170</v>
      </c>
      <c r="Y110" s="11">
        <f>Y103-Y109</f>
        <v>205</v>
      </c>
      <c r="Z110" s="11">
        <f>Z103-Z109</f>
        <v>409.09999999999991</v>
      </c>
      <c r="AA110" s="11">
        <f>AA103-AA109</f>
        <v>647.00000000000023</v>
      </c>
      <c r="AB110" s="11">
        <f>AB103-AB109</f>
        <v>718.99999999999977</v>
      </c>
    </row>
    <row r="111" spans="1:28" ht="15" customHeight="1" x14ac:dyDescent="0.15">
      <c r="A111" s="17" t="s">
        <v>16</v>
      </c>
      <c r="B111" s="15">
        <v>-1.2</v>
      </c>
      <c r="C111" s="15">
        <v>2</v>
      </c>
      <c r="D111" s="15">
        <v>2.4</v>
      </c>
      <c r="E111" s="15">
        <v>3.9</v>
      </c>
      <c r="F111" s="15">
        <v>3.7</v>
      </c>
      <c r="G111" s="15">
        <v>3.2</v>
      </c>
      <c r="H111" s="15">
        <v>3</v>
      </c>
      <c r="I111" s="15">
        <f>I16</f>
        <v>2.6</v>
      </c>
      <c r="J111" s="15">
        <f>J16</f>
        <v>2.4</v>
      </c>
      <c r="K111" s="15">
        <f>K16</f>
        <v>0.1</v>
      </c>
      <c r="L111" s="15">
        <f>L16</f>
        <v>0.1</v>
      </c>
      <c r="M111" s="15">
        <v>-0.9</v>
      </c>
      <c r="N111" s="15">
        <v>-1.2</v>
      </c>
      <c r="O111" s="15">
        <f t="shared" ref="O111:U111" si="99">O16</f>
        <v>-0.9</v>
      </c>
      <c r="P111" s="15">
        <f t="shared" si="99"/>
        <v>-1.7</v>
      </c>
      <c r="Q111" s="15">
        <f t="shared" si="99"/>
        <v>-1.4</v>
      </c>
      <c r="R111" s="15">
        <f t="shared" si="99"/>
        <v>-1.4</v>
      </c>
      <c r="S111" s="15">
        <f t="shared" si="99"/>
        <v>-0.5</v>
      </c>
      <c r="T111" s="15">
        <f t="shared" si="99"/>
        <v>1.7</v>
      </c>
      <c r="U111" s="15">
        <f t="shared" si="99"/>
        <v>3.5</v>
      </c>
      <c r="V111" s="10"/>
      <c r="W111" s="15">
        <v>-11</v>
      </c>
      <c r="X111" s="15">
        <v>7.1</v>
      </c>
      <c r="Y111" s="15">
        <f>SUM(F111:I111)</f>
        <v>12.5</v>
      </c>
      <c r="Z111" s="15">
        <f>SUM(J111:M111)</f>
        <v>1.7000000000000002</v>
      </c>
      <c r="AA111" s="15">
        <f>SUM(N111:Q111)</f>
        <v>-5.1999999999999993</v>
      </c>
      <c r="AB111" s="15">
        <f>SUM(R111:U111)</f>
        <v>3.3</v>
      </c>
    </row>
    <row r="112" spans="1:28" ht="15" customHeight="1" x14ac:dyDescent="0.15">
      <c r="A112" s="17" t="s">
        <v>54</v>
      </c>
      <c r="B112" s="13">
        <v>3.4</v>
      </c>
      <c r="C112" s="13">
        <v>2.2000000000000002</v>
      </c>
      <c r="D112" s="13">
        <v>0.5</v>
      </c>
      <c r="E112" s="13">
        <v>0.7</v>
      </c>
      <c r="F112" s="13">
        <v>4.2</v>
      </c>
      <c r="G112" s="13">
        <v>2.6</v>
      </c>
      <c r="H112" s="13">
        <v>1.9</v>
      </c>
      <c r="I112" s="13">
        <v>2.8</v>
      </c>
      <c r="J112" s="13">
        <f>J89</f>
        <v>-0.40000000000000036</v>
      </c>
      <c r="K112" s="13">
        <f>K89</f>
        <v>2.5</v>
      </c>
      <c r="L112" s="13">
        <f>L89</f>
        <v>3.5</v>
      </c>
      <c r="M112" s="13">
        <v>2</v>
      </c>
      <c r="N112" s="13">
        <v>5.0999999999999996</v>
      </c>
      <c r="O112" s="13">
        <f t="shared" ref="O112:U112" si="100">O89</f>
        <v>7.5</v>
      </c>
      <c r="P112" s="13">
        <f t="shared" si="100"/>
        <v>0.5</v>
      </c>
      <c r="Q112" s="13">
        <f t="shared" si="100"/>
        <v>3.4000000000000004</v>
      </c>
      <c r="R112" s="13">
        <f t="shared" si="100"/>
        <v>5.7</v>
      </c>
      <c r="S112" s="13">
        <f t="shared" si="100"/>
        <v>-8.3000000000000007</v>
      </c>
      <c r="T112" s="13">
        <f t="shared" si="100"/>
        <v>7.2</v>
      </c>
      <c r="U112" s="13">
        <f t="shared" si="100"/>
        <v>-1.5</v>
      </c>
      <c r="V112" s="10"/>
      <c r="W112" s="13">
        <v>13.2</v>
      </c>
      <c r="X112" s="13">
        <v>6.8</v>
      </c>
      <c r="Y112" s="13">
        <f>SUM(F112:I112)</f>
        <v>11.5</v>
      </c>
      <c r="Z112" s="13">
        <f>SUM(J112:M112)</f>
        <v>7.6</v>
      </c>
      <c r="AA112" s="13">
        <f>SUM(N112:Q112)</f>
        <v>16.5</v>
      </c>
      <c r="AB112" s="13">
        <f>SUM(R112:U112)</f>
        <v>3.0999999999999996</v>
      </c>
    </row>
    <row r="113" spans="1:28" ht="15" customHeight="1" x14ac:dyDescent="0.15">
      <c r="A113" s="17" t="s">
        <v>55</v>
      </c>
      <c r="B113" s="14">
        <v>36.700000000000003</v>
      </c>
      <c r="C113" s="14">
        <v>52.1</v>
      </c>
      <c r="D113" s="14">
        <v>49</v>
      </c>
      <c r="E113" s="14">
        <v>46.1</v>
      </c>
      <c r="F113" s="14">
        <f t="shared" ref="F113:M113" si="101">SUM(F110:F112)</f>
        <v>46.900000000000006</v>
      </c>
      <c r="G113" s="14">
        <f t="shared" si="101"/>
        <v>46.300000000000004</v>
      </c>
      <c r="H113" s="14">
        <f t="shared" si="101"/>
        <v>60.9</v>
      </c>
      <c r="I113" s="14">
        <f t="shared" si="101"/>
        <v>74.899999999999991</v>
      </c>
      <c r="J113" s="14">
        <f t="shared" si="101"/>
        <v>75.099999999999909</v>
      </c>
      <c r="K113" s="14">
        <f t="shared" si="101"/>
        <v>98.799999999999983</v>
      </c>
      <c r="L113" s="14">
        <f t="shared" si="101"/>
        <v>115.79999999999993</v>
      </c>
      <c r="M113" s="14">
        <f t="shared" si="101"/>
        <v>128.69999999999999</v>
      </c>
      <c r="N113" s="14">
        <v>152.5</v>
      </c>
      <c r="O113" s="14">
        <f t="shared" ref="O113:U113" si="102">SUM(O110:O112)</f>
        <v>176.00000000000003</v>
      </c>
      <c r="P113" s="14">
        <f t="shared" si="102"/>
        <v>159.80000000000007</v>
      </c>
      <c r="Q113" s="14">
        <f t="shared" si="102"/>
        <v>170</v>
      </c>
      <c r="R113" s="14">
        <f t="shared" si="102"/>
        <v>174.59999999999994</v>
      </c>
      <c r="S113" s="14">
        <f t="shared" si="102"/>
        <v>174.10000000000008</v>
      </c>
      <c r="T113" s="14">
        <f t="shared" si="102"/>
        <v>195.60000000000002</v>
      </c>
      <c r="U113" s="14">
        <f t="shared" si="102"/>
        <v>181.09999999999991</v>
      </c>
      <c r="V113" s="10"/>
      <c r="W113" s="14">
        <v>62.5</v>
      </c>
      <c r="X113" s="14">
        <v>183.9</v>
      </c>
      <c r="Y113" s="14">
        <f>SUM(Y110:Y112)</f>
        <v>229</v>
      </c>
      <c r="Z113" s="14">
        <f>SUM(Z110:Z112)</f>
        <v>418.39999999999992</v>
      </c>
      <c r="AA113" s="14">
        <f>SUM(AA110:AA112)</f>
        <v>658.30000000000018</v>
      </c>
      <c r="AB113" s="14">
        <f>SUM(AB110:AB112)</f>
        <v>725.39999999999975</v>
      </c>
    </row>
    <row r="114" spans="1:28" ht="15" customHeight="1" x14ac:dyDescent="0.15">
      <c r="A114" s="17" t="s">
        <v>56</v>
      </c>
      <c r="B114" s="13">
        <v>-5.8</v>
      </c>
      <c r="C114" s="13">
        <v>-4.0999999999999996</v>
      </c>
      <c r="D114" s="13">
        <v>-4</v>
      </c>
      <c r="E114" s="13">
        <v>-3.8</v>
      </c>
      <c r="F114" s="13">
        <v>-5.2</v>
      </c>
      <c r="G114" s="13">
        <v>-4.3</v>
      </c>
      <c r="H114" s="13">
        <f>H94</f>
        <v>-5</v>
      </c>
      <c r="I114" s="13">
        <f>I94</f>
        <v>-7.5</v>
      </c>
      <c r="J114" s="13">
        <f>J94</f>
        <v>-5.3</v>
      </c>
      <c r="K114" s="13">
        <f>K94</f>
        <v>-5.6000000000000005</v>
      </c>
      <c r="L114" s="13">
        <f>L94</f>
        <v>-5.6000000000000005</v>
      </c>
      <c r="M114" s="13">
        <v>-10.8</v>
      </c>
      <c r="N114" s="13">
        <v>-10.7</v>
      </c>
      <c r="O114" s="13">
        <f t="shared" ref="O114:U114" si="103">O94</f>
        <v>-15.5</v>
      </c>
      <c r="P114" s="13">
        <f t="shared" si="103"/>
        <v>-12.7</v>
      </c>
      <c r="Q114" s="13">
        <f t="shared" si="103"/>
        <v>-10.100000000000005</v>
      </c>
      <c r="R114" s="13">
        <f t="shared" si="103"/>
        <v>-33.1</v>
      </c>
      <c r="S114" s="13">
        <f t="shared" si="103"/>
        <v>-36</v>
      </c>
      <c r="T114" s="13">
        <f t="shared" si="103"/>
        <v>-42.510000000000005</v>
      </c>
      <c r="U114" s="13">
        <f t="shared" si="103"/>
        <v>-39.899999999999977</v>
      </c>
      <c r="V114" s="10"/>
      <c r="W114" s="13">
        <v>-2.6</v>
      </c>
      <c r="X114" s="13">
        <v>-17.7</v>
      </c>
      <c r="Y114" s="13">
        <f>Y94</f>
        <v>-22</v>
      </c>
      <c r="Z114" s="13">
        <f>SUM(J114:M114)</f>
        <v>-27.3</v>
      </c>
      <c r="AA114" s="13">
        <f>SUM(N114:Q114)</f>
        <v>-49</v>
      </c>
      <c r="AB114" s="13">
        <f>SUM(R114:U114)</f>
        <v>-151.51</v>
      </c>
    </row>
    <row r="115" spans="1:28" ht="15.75" customHeight="1" x14ac:dyDescent="0.15">
      <c r="A115" s="17" t="s">
        <v>57</v>
      </c>
      <c r="B115" s="19">
        <v>30.9</v>
      </c>
      <c r="C115" s="19">
        <v>48</v>
      </c>
      <c r="D115" s="19">
        <v>45</v>
      </c>
      <c r="E115" s="19">
        <v>42.3</v>
      </c>
      <c r="F115" s="19">
        <f t="shared" ref="F115:M115" si="104">SUM(F113:F114)</f>
        <v>41.7</v>
      </c>
      <c r="G115" s="19">
        <f t="shared" si="104"/>
        <v>42.000000000000007</v>
      </c>
      <c r="H115" s="19">
        <f t="shared" si="104"/>
        <v>55.9</v>
      </c>
      <c r="I115" s="19">
        <f t="shared" si="104"/>
        <v>67.399999999999991</v>
      </c>
      <c r="J115" s="19">
        <f t="shared" si="104"/>
        <v>69.799999999999912</v>
      </c>
      <c r="K115" s="19">
        <f t="shared" si="104"/>
        <v>93.199999999999989</v>
      </c>
      <c r="L115" s="19">
        <f t="shared" si="104"/>
        <v>110.19999999999993</v>
      </c>
      <c r="M115" s="19">
        <f t="shared" si="104"/>
        <v>117.89999999999999</v>
      </c>
      <c r="N115" s="19">
        <v>141.80000000000001</v>
      </c>
      <c r="O115" s="19">
        <f t="shared" ref="O115:U115" si="105">SUM(O113:O114)</f>
        <v>160.50000000000003</v>
      </c>
      <c r="P115" s="19">
        <f t="shared" si="105"/>
        <v>147.10000000000008</v>
      </c>
      <c r="Q115" s="19">
        <f t="shared" si="105"/>
        <v>159.9</v>
      </c>
      <c r="R115" s="19">
        <f t="shared" si="105"/>
        <v>141.49999999999994</v>
      </c>
      <c r="S115" s="19">
        <f t="shared" si="105"/>
        <v>138.10000000000008</v>
      </c>
      <c r="T115" s="19">
        <f t="shared" si="105"/>
        <v>153.09000000000003</v>
      </c>
      <c r="U115" s="19">
        <f t="shared" si="105"/>
        <v>141.19999999999993</v>
      </c>
      <c r="V115" s="10"/>
      <c r="W115" s="19">
        <v>59.9</v>
      </c>
      <c r="X115" s="19">
        <v>166.2</v>
      </c>
      <c r="Y115" s="19">
        <f>SUM(Y113:Y114)</f>
        <v>207</v>
      </c>
      <c r="Z115" s="19">
        <f>SUM(Z113:Z114)</f>
        <v>391.09999999999991</v>
      </c>
      <c r="AA115" s="19">
        <f>SUM(AA113:AA114)</f>
        <v>609.30000000000018</v>
      </c>
      <c r="AB115" s="19">
        <f>SUM(AB113:AB114)</f>
        <v>573.88999999999976</v>
      </c>
    </row>
    <row r="116" spans="1:28" ht="15.75" customHeight="1" x14ac:dyDescent="0.15">
      <c r="A116" s="10"/>
      <c r="B116" s="27"/>
      <c r="C116" s="27"/>
      <c r="D116" s="27"/>
      <c r="E116" s="27"/>
      <c r="F116" s="27"/>
      <c r="G116" s="27"/>
      <c r="H116" s="27"/>
      <c r="I116" s="27"/>
      <c r="J116" s="27"/>
      <c r="K116" s="27"/>
      <c r="L116" s="27"/>
      <c r="M116" s="27"/>
      <c r="N116" s="27"/>
      <c r="O116" s="27"/>
      <c r="P116" s="27"/>
      <c r="Q116" s="27"/>
      <c r="R116" s="27"/>
      <c r="S116" s="27"/>
      <c r="T116" s="27"/>
      <c r="U116" s="27"/>
      <c r="V116" s="10"/>
      <c r="W116" s="27"/>
      <c r="X116" s="27"/>
      <c r="Y116" s="27"/>
      <c r="Z116" s="27"/>
      <c r="AA116" s="27"/>
      <c r="AB116" s="27"/>
    </row>
    <row r="117" spans="1:28" ht="15" customHeight="1" x14ac:dyDescent="0.15">
      <c r="A117" s="28" t="s">
        <v>58</v>
      </c>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5" customHeight="1" x14ac:dyDescent="0.15">
      <c r="A118" s="29" t="s">
        <v>23</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5" customHeight="1" x14ac:dyDescent="0.15">
      <c r="A119" s="30" t="s">
        <v>7</v>
      </c>
      <c r="B119" s="20">
        <v>37.799999999999997</v>
      </c>
      <c r="C119" s="20">
        <v>2.9</v>
      </c>
      <c r="D119" s="20">
        <v>3.2</v>
      </c>
      <c r="E119" s="20">
        <v>3.1</v>
      </c>
      <c r="F119" s="20">
        <f t="shared" ref="F119:U119" si="106">-F26</f>
        <v>3</v>
      </c>
      <c r="G119" s="20">
        <f t="shared" si="106"/>
        <v>4.7</v>
      </c>
      <c r="H119" s="20">
        <f t="shared" si="106"/>
        <v>4.0999999999999996</v>
      </c>
      <c r="I119" s="20">
        <f t="shared" si="106"/>
        <v>4</v>
      </c>
      <c r="J119" s="20">
        <f t="shared" si="106"/>
        <v>3.5</v>
      </c>
      <c r="K119" s="20">
        <f t="shared" si="106"/>
        <v>4.5</v>
      </c>
      <c r="L119" s="20">
        <f t="shared" si="106"/>
        <v>4.5999999999999996</v>
      </c>
      <c r="M119" s="20">
        <f t="shared" si="106"/>
        <v>4.5</v>
      </c>
      <c r="N119" s="20">
        <f t="shared" si="106"/>
        <v>5.4</v>
      </c>
      <c r="O119" s="20">
        <f t="shared" si="106"/>
        <v>5.9</v>
      </c>
      <c r="P119" s="20">
        <f t="shared" si="106"/>
        <v>6</v>
      </c>
      <c r="Q119" s="20">
        <f t="shared" si="106"/>
        <v>5.9</v>
      </c>
      <c r="R119" s="20">
        <f t="shared" si="106"/>
        <v>5.7</v>
      </c>
      <c r="S119" s="20">
        <f t="shared" si="106"/>
        <v>6.7</v>
      </c>
      <c r="T119" s="20">
        <f t="shared" si="106"/>
        <v>6.4</v>
      </c>
      <c r="U119" s="20">
        <f t="shared" si="106"/>
        <v>5.9</v>
      </c>
      <c r="V119" s="10"/>
      <c r="W119" s="20">
        <v>12.2</v>
      </c>
      <c r="X119" s="20">
        <v>47</v>
      </c>
      <c r="Y119" s="20">
        <f>-Y26</f>
        <v>15.8</v>
      </c>
      <c r="Z119" s="20">
        <f>-Z26</f>
        <v>17.100000000000001</v>
      </c>
      <c r="AA119" s="20">
        <f>-AA26</f>
        <v>23.200000000000003</v>
      </c>
      <c r="AB119" s="20">
        <f>-AB26</f>
        <v>24.700000000000003</v>
      </c>
    </row>
    <row r="120" spans="1:28" ht="15" customHeight="1" x14ac:dyDescent="0.15">
      <c r="A120" s="30" t="s">
        <v>10</v>
      </c>
      <c r="B120" s="20">
        <v>282.89999999999998</v>
      </c>
      <c r="C120" s="20">
        <v>27.9</v>
      </c>
      <c r="D120" s="20">
        <v>28.2</v>
      </c>
      <c r="E120" s="20">
        <v>29.2</v>
      </c>
      <c r="F120" s="20">
        <f t="shared" ref="F120:U120" si="107">-F40</f>
        <v>30.5</v>
      </c>
      <c r="G120" s="20">
        <f t="shared" si="107"/>
        <v>37.700000000000003</v>
      </c>
      <c r="H120" s="20">
        <f t="shared" si="107"/>
        <v>38.9</v>
      </c>
      <c r="I120" s="20">
        <f t="shared" si="107"/>
        <v>40.5</v>
      </c>
      <c r="J120" s="20">
        <f t="shared" si="107"/>
        <v>37.200000000000003</v>
      </c>
      <c r="K120" s="20">
        <f t="shared" si="107"/>
        <v>47</v>
      </c>
      <c r="L120" s="20">
        <f t="shared" si="107"/>
        <v>46.9</v>
      </c>
      <c r="M120" s="20">
        <f t="shared" si="107"/>
        <v>43</v>
      </c>
      <c r="N120" s="20">
        <f t="shared" si="107"/>
        <v>43.5</v>
      </c>
      <c r="O120" s="20">
        <f t="shared" si="107"/>
        <v>49.5</v>
      </c>
      <c r="P120" s="20">
        <f t="shared" si="107"/>
        <v>48.7</v>
      </c>
      <c r="Q120" s="20">
        <f t="shared" si="107"/>
        <v>48.4</v>
      </c>
      <c r="R120" s="20">
        <f t="shared" si="107"/>
        <v>50.5</v>
      </c>
      <c r="S120" s="20">
        <f t="shared" si="107"/>
        <v>58.5</v>
      </c>
      <c r="T120" s="20">
        <f t="shared" si="107"/>
        <v>60.6</v>
      </c>
      <c r="U120" s="20">
        <f t="shared" si="107"/>
        <v>62.7</v>
      </c>
      <c r="V120" s="10"/>
      <c r="W120" s="20">
        <v>93.1</v>
      </c>
      <c r="X120" s="20">
        <v>368.2</v>
      </c>
      <c r="Y120" s="20">
        <f>-Y40</f>
        <v>147.6</v>
      </c>
      <c r="Z120" s="20">
        <f>-Z40</f>
        <v>174.1</v>
      </c>
      <c r="AA120" s="20">
        <f>-AA40</f>
        <v>190.1</v>
      </c>
      <c r="AB120" s="20">
        <f>-AB40</f>
        <v>232.3</v>
      </c>
    </row>
    <row r="121" spans="1:28" ht="15" customHeight="1" x14ac:dyDescent="0.15">
      <c r="A121" s="30" t="s">
        <v>11</v>
      </c>
      <c r="B121" s="20">
        <v>72.400000000000006</v>
      </c>
      <c r="C121" s="20">
        <v>7.9</v>
      </c>
      <c r="D121" s="20">
        <v>8.1</v>
      </c>
      <c r="E121" s="20">
        <v>5.9</v>
      </c>
      <c r="F121" s="20">
        <f t="shared" ref="F121:U121" si="108">-F47</f>
        <v>7.1</v>
      </c>
      <c r="G121" s="20">
        <f t="shared" si="108"/>
        <v>8.8000000000000007</v>
      </c>
      <c r="H121" s="20">
        <f t="shared" si="108"/>
        <v>7.7</v>
      </c>
      <c r="I121" s="20">
        <f t="shared" si="108"/>
        <v>7.8</v>
      </c>
      <c r="J121" s="20">
        <f t="shared" si="108"/>
        <v>6.7</v>
      </c>
      <c r="K121" s="20">
        <f t="shared" si="108"/>
        <v>9.5</v>
      </c>
      <c r="L121" s="20">
        <f t="shared" si="108"/>
        <v>8.9</v>
      </c>
      <c r="M121" s="20">
        <f t="shared" si="108"/>
        <v>8.6</v>
      </c>
      <c r="N121" s="20">
        <f t="shared" si="108"/>
        <v>6.9</v>
      </c>
      <c r="O121" s="20">
        <f t="shared" si="108"/>
        <v>6.2</v>
      </c>
      <c r="P121" s="20">
        <f t="shared" si="108"/>
        <v>5.9</v>
      </c>
      <c r="Q121" s="20">
        <f t="shared" si="108"/>
        <v>6</v>
      </c>
      <c r="R121" s="20">
        <f t="shared" si="108"/>
        <v>4.5</v>
      </c>
      <c r="S121" s="20">
        <f t="shared" si="108"/>
        <v>5.9</v>
      </c>
      <c r="T121" s="20">
        <f t="shared" si="108"/>
        <v>6</v>
      </c>
      <c r="U121" s="20">
        <f t="shared" si="108"/>
        <v>6</v>
      </c>
      <c r="V121" s="10"/>
      <c r="W121" s="20">
        <v>33.700000000000003</v>
      </c>
      <c r="X121" s="20">
        <v>94.3</v>
      </c>
      <c r="Y121" s="20">
        <f>-Y47</f>
        <v>31.400000000000002</v>
      </c>
      <c r="Z121" s="20">
        <f>-Z47</f>
        <v>33.700000000000003</v>
      </c>
      <c r="AA121" s="20">
        <f>-AA47</f>
        <v>25</v>
      </c>
      <c r="AB121" s="20">
        <f>-AB47</f>
        <v>22.4</v>
      </c>
    </row>
    <row r="122" spans="1:28" ht="15" customHeight="1" x14ac:dyDescent="0.15">
      <c r="A122" s="30" t="s">
        <v>12</v>
      </c>
      <c r="B122" s="20">
        <v>93.4</v>
      </c>
      <c r="C122" s="20">
        <v>16.399999999999999</v>
      </c>
      <c r="D122" s="20">
        <v>15.5</v>
      </c>
      <c r="E122" s="20">
        <v>15.3</v>
      </c>
      <c r="F122" s="20">
        <f t="shared" ref="F122:U122" si="109">-F55</f>
        <v>15</v>
      </c>
      <c r="G122" s="20">
        <f t="shared" si="109"/>
        <v>16.899999999999999</v>
      </c>
      <c r="H122" s="20">
        <f t="shared" si="109"/>
        <v>17.5</v>
      </c>
      <c r="I122" s="20">
        <f t="shared" si="109"/>
        <v>17</v>
      </c>
      <c r="J122" s="20">
        <f t="shared" si="109"/>
        <v>-7.6</v>
      </c>
      <c r="K122" s="20">
        <f t="shared" si="109"/>
        <v>15.6</v>
      </c>
      <c r="L122" s="20">
        <f t="shared" si="109"/>
        <v>15.3</v>
      </c>
      <c r="M122" s="20">
        <f t="shared" si="109"/>
        <v>13.3</v>
      </c>
      <c r="N122" s="20">
        <f t="shared" si="109"/>
        <v>12.1</v>
      </c>
      <c r="O122" s="20">
        <f t="shared" si="109"/>
        <v>12.3</v>
      </c>
      <c r="P122" s="20">
        <f t="shared" si="109"/>
        <v>12.2</v>
      </c>
      <c r="Q122" s="20">
        <f t="shared" si="109"/>
        <v>12.2</v>
      </c>
      <c r="R122" s="20">
        <f t="shared" si="109"/>
        <v>11.6</v>
      </c>
      <c r="S122" s="20">
        <f t="shared" si="109"/>
        <v>13.9</v>
      </c>
      <c r="T122" s="20">
        <f t="shared" si="109"/>
        <v>13.1</v>
      </c>
      <c r="U122" s="20">
        <f t="shared" si="109"/>
        <v>12.7</v>
      </c>
      <c r="V122" s="10"/>
      <c r="W122" s="20">
        <v>25.6</v>
      </c>
      <c r="X122" s="20">
        <v>140.6</v>
      </c>
      <c r="Y122" s="20">
        <f>-Y55</f>
        <v>66.400000000000006</v>
      </c>
      <c r="Z122" s="20">
        <f>-Z55</f>
        <v>36.6</v>
      </c>
      <c r="AA122" s="20">
        <f>-AA55</f>
        <v>48.8</v>
      </c>
      <c r="AB122" s="20">
        <f>-AB55</f>
        <v>51.3</v>
      </c>
    </row>
    <row r="123" spans="1:28" ht="15" customHeight="1" x14ac:dyDescent="0.15">
      <c r="A123" s="29" t="s">
        <v>59</v>
      </c>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row>
    <row r="124" spans="1:28" ht="15" customHeight="1" x14ac:dyDescent="0.15">
      <c r="A124" s="30" t="s">
        <v>60</v>
      </c>
      <c r="B124" s="20">
        <v>0</v>
      </c>
      <c r="C124" s="20">
        <v>0</v>
      </c>
      <c r="D124" s="20">
        <v>0</v>
      </c>
      <c r="E124" s="20">
        <v>0</v>
      </c>
      <c r="F124" s="20">
        <v>0</v>
      </c>
      <c r="G124" s="20">
        <v>0</v>
      </c>
      <c r="H124" s="20">
        <v>0</v>
      </c>
      <c r="I124" s="20">
        <v>0</v>
      </c>
      <c r="J124" s="20">
        <v>0</v>
      </c>
      <c r="K124" s="20">
        <v>0</v>
      </c>
      <c r="L124" s="20">
        <v>0</v>
      </c>
      <c r="M124" s="20">
        <v>0</v>
      </c>
      <c r="N124" s="20">
        <v>0</v>
      </c>
      <c r="O124" s="20">
        <v>0</v>
      </c>
      <c r="P124" s="20">
        <v>0</v>
      </c>
      <c r="Q124" s="20">
        <v>0</v>
      </c>
      <c r="R124" s="20">
        <v>0</v>
      </c>
      <c r="S124" s="20">
        <v>0</v>
      </c>
      <c r="T124" s="20">
        <v>0</v>
      </c>
      <c r="U124" s="20">
        <v>0</v>
      </c>
      <c r="V124" s="10"/>
      <c r="W124" s="20">
        <v>9.4</v>
      </c>
      <c r="X124" s="20">
        <v>0</v>
      </c>
      <c r="Y124" s="20">
        <v>0</v>
      </c>
      <c r="Z124" s="20">
        <v>0</v>
      </c>
      <c r="AA124" s="20">
        <v>0</v>
      </c>
      <c r="AB124" s="20">
        <v>0</v>
      </c>
    </row>
    <row r="125" spans="1:28" ht="15" customHeight="1" x14ac:dyDescent="0.15">
      <c r="A125" s="29" t="s">
        <v>24</v>
      </c>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row>
    <row r="126" spans="1:28" ht="15" customHeight="1" x14ac:dyDescent="0.15">
      <c r="A126" s="30" t="s">
        <v>7</v>
      </c>
      <c r="B126" s="20">
        <v>1.1000000000000001</v>
      </c>
      <c r="C126" s="20">
        <v>0</v>
      </c>
      <c r="D126" s="20">
        <v>0</v>
      </c>
      <c r="E126" s="20">
        <v>0</v>
      </c>
      <c r="F126" s="20">
        <v>0</v>
      </c>
      <c r="G126" s="20">
        <v>0</v>
      </c>
      <c r="H126" s="20">
        <v>0</v>
      </c>
      <c r="I126" s="20">
        <v>0</v>
      </c>
      <c r="J126" s="20">
        <v>0</v>
      </c>
      <c r="K126" s="20">
        <v>0</v>
      </c>
      <c r="L126" s="20">
        <v>0</v>
      </c>
      <c r="M126" s="20">
        <v>0</v>
      </c>
      <c r="N126" s="20">
        <v>0</v>
      </c>
      <c r="O126" s="20">
        <v>0</v>
      </c>
      <c r="P126" s="20">
        <v>0</v>
      </c>
      <c r="Q126" s="20">
        <v>0</v>
      </c>
      <c r="R126" s="20">
        <v>0</v>
      </c>
      <c r="S126" s="20">
        <v>0</v>
      </c>
      <c r="T126" s="20">
        <v>0</v>
      </c>
      <c r="U126" s="20">
        <v>0</v>
      </c>
      <c r="V126" s="10"/>
      <c r="W126" s="20">
        <v>0</v>
      </c>
      <c r="X126" s="20">
        <v>1.1000000000000001</v>
      </c>
      <c r="Y126" s="20">
        <v>0</v>
      </c>
      <c r="Z126" s="20">
        <v>0</v>
      </c>
      <c r="AA126" s="20">
        <v>0</v>
      </c>
      <c r="AB126" s="20">
        <v>0</v>
      </c>
    </row>
    <row r="127" spans="1:28" ht="15" customHeight="1" x14ac:dyDescent="0.15">
      <c r="A127" s="30" t="s">
        <v>10</v>
      </c>
      <c r="B127" s="20">
        <v>8.3000000000000007</v>
      </c>
      <c r="C127" s="20">
        <v>0</v>
      </c>
      <c r="D127" s="20">
        <v>0</v>
      </c>
      <c r="E127" s="20">
        <v>0</v>
      </c>
      <c r="F127" s="20">
        <v>0</v>
      </c>
      <c r="G127" s="20">
        <v>0</v>
      </c>
      <c r="H127" s="20">
        <v>0</v>
      </c>
      <c r="I127" s="20">
        <v>0</v>
      </c>
      <c r="J127" s="20">
        <v>0</v>
      </c>
      <c r="K127" s="20">
        <v>0</v>
      </c>
      <c r="L127" s="20">
        <v>0</v>
      </c>
      <c r="M127" s="20">
        <v>0</v>
      </c>
      <c r="N127" s="20">
        <v>0</v>
      </c>
      <c r="O127" s="20">
        <v>0</v>
      </c>
      <c r="P127" s="20">
        <v>0</v>
      </c>
      <c r="Q127" s="20">
        <v>0</v>
      </c>
      <c r="R127" s="20">
        <v>0</v>
      </c>
      <c r="S127" s="20">
        <v>0</v>
      </c>
      <c r="T127" s="20">
        <v>0</v>
      </c>
      <c r="U127" s="20">
        <v>0</v>
      </c>
      <c r="V127" s="10"/>
      <c r="W127" s="20">
        <v>0</v>
      </c>
      <c r="X127" s="20">
        <v>8.3000000000000007</v>
      </c>
      <c r="Y127" s="20">
        <v>0</v>
      </c>
      <c r="Z127" s="20">
        <v>0</v>
      </c>
      <c r="AA127" s="20">
        <v>0</v>
      </c>
      <c r="AB127" s="20">
        <v>0</v>
      </c>
    </row>
    <row r="128" spans="1:28" ht="15" customHeight="1" x14ac:dyDescent="0.15">
      <c r="A128" s="30" t="s">
        <v>11</v>
      </c>
      <c r="B128" s="20">
        <v>2.2000000000000002</v>
      </c>
      <c r="C128" s="20">
        <v>0</v>
      </c>
      <c r="D128" s="20">
        <v>0</v>
      </c>
      <c r="E128" s="20">
        <v>0</v>
      </c>
      <c r="F128" s="20">
        <v>0</v>
      </c>
      <c r="G128" s="20">
        <v>0</v>
      </c>
      <c r="H128" s="20">
        <v>0</v>
      </c>
      <c r="I128" s="20">
        <v>0</v>
      </c>
      <c r="J128" s="20">
        <v>0</v>
      </c>
      <c r="K128" s="20">
        <v>0</v>
      </c>
      <c r="L128" s="20">
        <v>0</v>
      </c>
      <c r="M128" s="20">
        <v>0</v>
      </c>
      <c r="N128" s="20">
        <v>0</v>
      </c>
      <c r="O128" s="20">
        <v>0</v>
      </c>
      <c r="P128" s="20">
        <v>0</v>
      </c>
      <c r="Q128" s="20">
        <v>0</v>
      </c>
      <c r="R128" s="20">
        <v>0</v>
      </c>
      <c r="S128" s="20">
        <v>0</v>
      </c>
      <c r="T128" s="20">
        <v>0</v>
      </c>
      <c r="U128" s="20">
        <v>0</v>
      </c>
      <c r="V128" s="10"/>
      <c r="W128" s="20">
        <v>0</v>
      </c>
      <c r="X128" s="20">
        <v>2.2000000000000002</v>
      </c>
      <c r="Y128" s="20">
        <v>0</v>
      </c>
      <c r="Z128" s="20">
        <v>0</v>
      </c>
      <c r="AA128" s="20">
        <v>0</v>
      </c>
      <c r="AB128" s="20">
        <v>0</v>
      </c>
    </row>
    <row r="129" spans="1:28" ht="15" customHeight="1" x14ac:dyDescent="0.15">
      <c r="A129" s="30" t="s">
        <v>12</v>
      </c>
      <c r="B129" s="20">
        <v>2.2999999999999998</v>
      </c>
      <c r="C129" s="20">
        <v>0</v>
      </c>
      <c r="D129" s="20">
        <v>0</v>
      </c>
      <c r="E129" s="20">
        <v>0</v>
      </c>
      <c r="F129" s="20">
        <v>0</v>
      </c>
      <c r="G129" s="20">
        <v>0</v>
      </c>
      <c r="H129" s="20">
        <v>0</v>
      </c>
      <c r="I129" s="20">
        <v>0</v>
      </c>
      <c r="J129" s="20">
        <v>0</v>
      </c>
      <c r="K129" s="20">
        <v>0</v>
      </c>
      <c r="L129" s="20">
        <v>0</v>
      </c>
      <c r="M129" s="20">
        <v>0</v>
      </c>
      <c r="N129" s="20">
        <v>0</v>
      </c>
      <c r="O129" s="20">
        <v>0</v>
      </c>
      <c r="P129" s="20">
        <v>0</v>
      </c>
      <c r="Q129" s="20">
        <v>0</v>
      </c>
      <c r="R129" s="20">
        <v>0</v>
      </c>
      <c r="S129" s="20">
        <v>0</v>
      </c>
      <c r="T129" s="20">
        <v>0</v>
      </c>
      <c r="U129" s="20">
        <v>0</v>
      </c>
      <c r="V129" s="10"/>
      <c r="W129" s="20">
        <v>0</v>
      </c>
      <c r="X129" s="20">
        <v>2.2999999999999998</v>
      </c>
      <c r="Y129" s="20">
        <v>0</v>
      </c>
      <c r="Z129" s="20">
        <v>0</v>
      </c>
      <c r="AA129" s="20">
        <v>0</v>
      </c>
      <c r="AB129" s="20">
        <v>0</v>
      </c>
    </row>
    <row r="130" spans="1:28" ht="15" customHeight="1" x14ac:dyDescent="0.15">
      <c r="A130" s="5" t="s">
        <v>31</v>
      </c>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row>
    <row r="131" spans="1:28" ht="15" customHeight="1" x14ac:dyDescent="0.15">
      <c r="A131" s="30" t="s">
        <v>10</v>
      </c>
      <c r="B131" s="20">
        <v>0</v>
      </c>
      <c r="C131" s="20">
        <v>0</v>
      </c>
      <c r="D131" s="20">
        <v>0</v>
      </c>
      <c r="E131" s="20">
        <v>0</v>
      </c>
      <c r="F131" s="20">
        <f t="shared" ref="F131:U131" si="110">-F42</f>
        <v>2.2999999999999998</v>
      </c>
      <c r="G131" s="20">
        <f t="shared" si="110"/>
        <v>4.0999999999999996</v>
      </c>
      <c r="H131" s="20">
        <f t="shared" si="110"/>
        <v>4</v>
      </c>
      <c r="I131" s="20">
        <f t="shared" si="110"/>
        <v>4.0999999999999996</v>
      </c>
      <c r="J131" s="20">
        <f t="shared" si="110"/>
        <v>4.2</v>
      </c>
      <c r="K131" s="20">
        <f t="shared" si="110"/>
        <v>4.3</v>
      </c>
      <c r="L131" s="20">
        <f t="shared" si="110"/>
        <v>4.0999999999999996</v>
      </c>
      <c r="M131" s="20">
        <f t="shared" si="110"/>
        <v>4.2</v>
      </c>
      <c r="N131" s="20">
        <f t="shared" si="110"/>
        <v>4.3</v>
      </c>
      <c r="O131" s="20">
        <f t="shared" si="110"/>
        <v>5</v>
      </c>
      <c r="P131" s="20">
        <f t="shared" si="110"/>
        <v>5.0999999999999996</v>
      </c>
      <c r="Q131" s="20">
        <f t="shared" si="110"/>
        <v>5.3</v>
      </c>
      <c r="R131" s="20">
        <f t="shared" si="110"/>
        <v>3.2</v>
      </c>
      <c r="S131" s="20">
        <f t="shared" si="110"/>
        <v>1.4</v>
      </c>
      <c r="T131" s="20">
        <f t="shared" si="110"/>
        <v>1.4</v>
      </c>
      <c r="U131" s="20">
        <f t="shared" si="110"/>
        <v>2.2000000000000002</v>
      </c>
      <c r="V131" s="10"/>
      <c r="W131" s="20">
        <v>0</v>
      </c>
      <c r="X131" s="20">
        <v>0</v>
      </c>
      <c r="Y131" s="20">
        <f>-Y42</f>
        <v>14.499999999999998</v>
      </c>
      <c r="Z131" s="20">
        <f>-Z42</f>
        <v>16.8</v>
      </c>
      <c r="AA131" s="20">
        <f>-AA42</f>
        <v>19.7</v>
      </c>
      <c r="AB131" s="20">
        <f>-AB42</f>
        <v>8.1999999999999993</v>
      </c>
    </row>
    <row r="132" spans="1:28" ht="15" customHeight="1" x14ac:dyDescent="0.15">
      <c r="A132" s="30" t="s">
        <v>11</v>
      </c>
      <c r="B132" s="20">
        <f t="shared" ref="B132:M132" si="111">-B57</f>
        <v>2.2999999999999998</v>
      </c>
      <c r="C132" s="20">
        <f t="shared" si="111"/>
        <v>0</v>
      </c>
      <c r="D132" s="20">
        <f t="shared" si="111"/>
        <v>0</v>
      </c>
      <c r="E132" s="20">
        <f t="shared" si="111"/>
        <v>0</v>
      </c>
      <c r="F132" s="20">
        <f t="shared" si="111"/>
        <v>0</v>
      </c>
      <c r="G132" s="20">
        <f t="shared" si="111"/>
        <v>0</v>
      </c>
      <c r="H132" s="20">
        <f t="shared" si="111"/>
        <v>0</v>
      </c>
      <c r="I132" s="20">
        <f t="shared" si="111"/>
        <v>0</v>
      </c>
      <c r="J132" s="20">
        <f t="shared" si="111"/>
        <v>0</v>
      </c>
      <c r="K132" s="20">
        <f t="shared" si="111"/>
        <v>0</v>
      </c>
      <c r="L132" s="20">
        <f t="shared" si="111"/>
        <v>0</v>
      </c>
      <c r="M132" s="20">
        <f t="shared" si="111"/>
        <v>0</v>
      </c>
      <c r="N132" s="20">
        <f t="shared" ref="N132:U132" si="112">-N50</f>
        <v>0.2</v>
      </c>
      <c r="O132" s="20">
        <f t="shared" si="112"/>
        <v>1.7</v>
      </c>
      <c r="P132" s="20">
        <f t="shared" si="112"/>
        <v>1.7</v>
      </c>
      <c r="Q132" s="20">
        <f t="shared" si="112"/>
        <v>1.7</v>
      </c>
      <c r="R132" s="20">
        <f t="shared" si="112"/>
        <v>1.7</v>
      </c>
      <c r="S132" s="20">
        <f t="shared" si="112"/>
        <v>1.7</v>
      </c>
      <c r="T132" s="20">
        <f t="shared" si="112"/>
        <v>1.7</v>
      </c>
      <c r="U132" s="20">
        <f t="shared" si="112"/>
        <v>1.7</v>
      </c>
      <c r="V132" s="10"/>
      <c r="W132" s="20">
        <v>0</v>
      </c>
      <c r="X132" s="20">
        <v>0</v>
      </c>
      <c r="Y132" s="20">
        <v>0</v>
      </c>
      <c r="Z132" s="20">
        <v>0</v>
      </c>
      <c r="AA132" s="20">
        <f>-AA50</f>
        <v>5.3</v>
      </c>
      <c r="AB132" s="20">
        <f>-AB50</f>
        <v>6.8</v>
      </c>
    </row>
    <row r="133" spans="1:28" ht="15" customHeight="1" x14ac:dyDescent="0.15">
      <c r="A133" s="30" t="s">
        <v>12</v>
      </c>
      <c r="B133" s="20">
        <v>0</v>
      </c>
      <c r="C133" s="20">
        <v>0</v>
      </c>
      <c r="D133" s="20">
        <v>0</v>
      </c>
      <c r="E133" s="20">
        <v>0</v>
      </c>
      <c r="F133" s="20">
        <f t="shared" ref="F133:U133" si="113">-F58</f>
        <v>1</v>
      </c>
      <c r="G133" s="20">
        <f t="shared" si="113"/>
        <v>0</v>
      </c>
      <c r="H133" s="20">
        <f t="shared" si="113"/>
        <v>0</v>
      </c>
      <c r="I133" s="20">
        <f t="shared" si="113"/>
        <v>0.4</v>
      </c>
      <c r="J133" s="20">
        <f t="shared" si="113"/>
        <v>0</v>
      </c>
      <c r="K133" s="20">
        <f t="shared" si="113"/>
        <v>0.1</v>
      </c>
      <c r="L133" s="20">
        <f t="shared" si="113"/>
        <v>0</v>
      </c>
      <c r="M133" s="20">
        <f t="shared" si="113"/>
        <v>0</v>
      </c>
      <c r="N133" s="20">
        <f t="shared" si="113"/>
        <v>1.2</v>
      </c>
      <c r="O133" s="20">
        <f t="shared" si="113"/>
        <v>0</v>
      </c>
      <c r="P133" s="20">
        <f t="shared" si="113"/>
        <v>0</v>
      </c>
      <c r="Q133" s="20">
        <f t="shared" si="113"/>
        <v>0.6</v>
      </c>
      <c r="R133" s="20">
        <f t="shared" si="113"/>
        <v>0.1</v>
      </c>
      <c r="S133" s="20">
        <f t="shared" si="113"/>
        <v>0.1</v>
      </c>
      <c r="T133" s="20">
        <f t="shared" si="113"/>
        <v>1</v>
      </c>
      <c r="U133" s="20">
        <f t="shared" si="113"/>
        <v>1.8</v>
      </c>
      <c r="V133" s="10"/>
      <c r="W133" s="20">
        <v>0</v>
      </c>
      <c r="X133" s="20">
        <v>0</v>
      </c>
      <c r="Y133" s="20">
        <f>-Y58</f>
        <v>1.4</v>
      </c>
      <c r="Z133" s="20">
        <f>-Z58</f>
        <v>0.1</v>
      </c>
      <c r="AA133" s="20">
        <f>-AA58</f>
        <v>1.7999999999999998</v>
      </c>
      <c r="AB133" s="20">
        <f>-AB58</f>
        <v>3</v>
      </c>
    </row>
    <row r="134" spans="1:28" ht="15" customHeight="1" x14ac:dyDescent="0.15">
      <c r="A134" s="5" t="s">
        <v>25</v>
      </c>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row>
    <row r="135" spans="1:28" ht="15" customHeight="1" x14ac:dyDescent="0.15">
      <c r="A135" s="30" t="s">
        <v>7</v>
      </c>
      <c r="B135" s="20">
        <v>0</v>
      </c>
      <c r="C135" s="20">
        <v>0</v>
      </c>
      <c r="D135" s="20">
        <v>0</v>
      </c>
      <c r="E135" s="20">
        <v>0</v>
      </c>
      <c r="F135" s="20">
        <f t="shared" ref="F135:U135" si="114">-F28</f>
        <v>0.6</v>
      </c>
      <c r="G135" s="20">
        <f t="shared" si="114"/>
        <v>0.9</v>
      </c>
      <c r="H135" s="20">
        <f t="shared" si="114"/>
        <v>1</v>
      </c>
      <c r="I135" s="20">
        <f t="shared" si="114"/>
        <v>0.9</v>
      </c>
      <c r="J135" s="20">
        <f t="shared" si="114"/>
        <v>1</v>
      </c>
      <c r="K135" s="20">
        <f t="shared" si="114"/>
        <v>1</v>
      </c>
      <c r="L135" s="20">
        <f t="shared" si="114"/>
        <v>1</v>
      </c>
      <c r="M135" s="20">
        <f t="shared" si="114"/>
        <v>0.9</v>
      </c>
      <c r="N135" s="20">
        <f t="shared" si="114"/>
        <v>1</v>
      </c>
      <c r="O135" s="20">
        <f t="shared" si="114"/>
        <v>1.6</v>
      </c>
      <c r="P135" s="20">
        <f t="shared" si="114"/>
        <v>1.6</v>
      </c>
      <c r="Q135" s="20">
        <f t="shared" si="114"/>
        <v>1.8</v>
      </c>
      <c r="R135" s="20">
        <f t="shared" si="114"/>
        <v>2</v>
      </c>
      <c r="S135" s="20">
        <f t="shared" si="114"/>
        <v>1.9</v>
      </c>
      <c r="T135" s="20">
        <f t="shared" si="114"/>
        <v>2</v>
      </c>
      <c r="U135" s="20">
        <f t="shared" si="114"/>
        <v>2.4</v>
      </c>
      <c r="V135" s="10"/>
      <c r="W135" s="20">
        <v>0</v>
      </c>
      <c r="X135" s="20">
        <v>0</v>
      </c>
      <c r="Y135" s="20">
        <f>-Y28</f>
        <v>3.4</v>
      </c>
      <c r="Z135" s="20">
        <f>-Z28</f>
        <v>3.9</v>
      </c>
      <c r="AA135" s="20">
        <f>-AA28</f>
        <v>6</v>
      </c>
      <c r="AB135" s="20">
        <f>-AB28</f>
        <v>8.3000000000000007</v>
      </c>
    </row>
    <row r="136" spans="1:28" ht="15" customHeight="1" x14ac:dyDescent="0.15">
      <c r="A136" s="30" t="s">
        <v>11</v>
      </c>
      <c r="B136" s="20">
        <v>0</v>
      </c>
      <c r="C136" s="20">
        <v>0</v>
      </c>
      <c r="D136" s="20">
        <v>0</v>
      </c>
      <c r="E136" s="20">
        <v>0</v>
      </c>
      <c r="F136" s="20">
        <f t="shared" ref="F136:U136" si="115">-F49</f>
        <v>0.8</v>
      </c>
      <c r="G136" s="20">
        <f t="shared" si="115"/>
        <v>1.4</v>
      </c>
      <c r="H136" s="20">
        <f t="shared" si="115"/>
        <v>1.4</v>
      </c>
      <c r="I136" s="20">
        <f t="shared" si="115"/>
        <v>1.4</v>
      </c>
      <c r="J136" s="20">
        <f t="shared" si="115"/>
        <v>1.3</v>
      </c>
      <c r="K136" s="20">
        <f t="shared" si="115"/>
        <v>1.4</v>
      </c>
      <c r="L136" s="20">
        <f t="shared" si="115"/>
        <v>1.4</v>
      </c>
      <c r="M136" s="20">
        <f t="shared" si="115"/>
        <v>1.5</v>
      </c>
      <c r="N136" s="20">
        <f t="shared" si="115"/>
        <v>1.4</v>
      </c>
      <c r="O136" s="20">
        <f t="shared" si="115"/>
        <v>1.9</v>
      </c>
      <c r="P136" s="20">
        <f t="shared" si="115"/>
        <v>1.9</v>
      </c>
      <c r="Q136" s="20">
        <f t="shared" si="115"/>
        <v>1.9</v>
      </c>
      <c r="R136" s="20">
        <f t="shared" si="115"/>
        <v>1.5</v>
      </c>
      <c r="S136" s="20">
        <f t="shared" si="115"/>
        <v>1.2</v>
      </c>
      <c r="T136" s="20">
        <f t="shared" si="115"/>
        <v>1.2</v>
      </c>
      <c r="U136" s="20">
        <f t="shared" si="115"/>
        <v>1.6</v>
      </c>
      <c r="V136" s="10"/>
      <c r="W136" s="20">
        <v>0</v>
      </c>
      <c r="X136" s="20">
        <v>0</v>
      </c>
      <c r="Y136" s="20">
        <f>-Y49</f>
        <v>5</v>
      </c>
      <c r="Z136" s="20">
        <f>-Z49</f>
        <v>5.6</v>
      </c>
      <c r="AA136" s="20">
        <f>-AA49</f>
        <v>7.1</v>
      </c>
      <c r="AB136" s="20">
        <f>-AB49</f>
        <v>5.5</v>
      </c>
    </row>
    <row r="137" spans="1:28" ht="15" customHeight="1" x14ac:dyDescent="0.15">
      <c r="A137" s="29" t="s">
        <v>26</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row>
    <row r="138" spans="1:28" ht="15" customHeight="1" x14ac:dyDescent="0.15">
      <c r="A138" s="30" t="s">
        <v>7</v>
      </c>
      <c r="B138" s="20">
        <v>0</v>
      </c>
      <c r="C138" s="20">
        <v>0</v>
      </c>
      <c r="D138" s="20">
        <v>0</v>
      </c>
      <c r="E138" s="20">
        <v>0</v>
      </c>
      <c r="F138" s="20">
        <v>0</v>
      </c>
      <c r="G138" s="20">
        <v>0</v>
      </c>
      <c r="H138" s="20">
        <v>0</v>
      </c>
      <c r="I138" s="20">
        <v>0</v>
      </c>
      <c r="J138" s="20">
        <v>0</v>
      </c>
      <c r="K138" s="20">
        <v>0</v>
      </c>
      <c r="L138" s="20">
        <v>0</v>
      </c>
      <c r="M138" s="20">
        <v>0</v>
      </c>
      <c r="N138" s="20">
        <f t="shared" ref="N138:U138" si="116">-N29</f>
        <v>1.6</v>
      </c>
      <c r="O138" s="20">
        <f t="shared" si="116"/>
        <v>0.1</v>
      </c>
      <c r="P138" s="20">
        <f t="shared" si="116"/>
        <v>0</v>
      </c>
      <c r="Q138" s="20">
        <f t="shared" si="116"/>
        <v>0</v>
      </c>
      <c r="R138" s="20">
        <f t="shared" si="116"/>
        <v>0</v>
      </c>
      <c r="S138" s="20">
        <f t="shared" si="116"/>
        <v>0</v>
      </c>
      <c r="T138" s="20">
        <f t="shared" si="116"/>
        <v>0</v>
      </c>
      <c r="U138" s="20">
        <f t="shared" si="116"/>
        <v>0</v>
      </c>
      <c r="V138" s="10"/>
      <c r="W138" s="20">
        <v>0</v>
      </c>
      <c r="X138" s="20">
        <v>0</v>
      </c>
      <c r="Y138" s="20">
        <v>0</v>
      </c>
      <c r="Z138" s="20">
        <v>0</v>
      </c>
      <c r="AA138" s="20">
        <f>-AA29</f>
        <v>1.7000000000000002</v>
      </c>
      <c r="AB138" s="20">
        <f>-AB29</f>
        <v>0</v>
      </c>
    </row>
    <row r="139" spans="1:28" ht="15" customHeight="1" x14ac:dyDescent="0.15">
      <c r="A139" s="30" t="s">
        <v>10</v>
      </c>
      <c r="B139" s="20">
        <v>0</v>
      </c>
      <c r="C139" s="20">
        <v>0</v>
      </c>
      <c r="D139" s="20">
        <v>0</v>
      </c>
      <c r="E139" s="20">
        <v>0</v>
      </c>
      <c r="F139" s="20">
        <v>0</v>
      </c>
      <c r="G139" s="20">
        <v>0</v>
      </c>
      <c r="H139" s="20">
        <v>0</v>
      </c>
      <c r="I139" s="20">
        <v>0</v>
      </c>
      <c r="J139" s="20">
        <v>0</v>
      </c>
      <c r="K139" s="20">
        <v>0</v>
      </c>
      <c r="L139" s="20">
        <v>0</v>
      </c>
      <c r="M139" s="20">
        <v>0</v>
      </c>
      <c r="N139" s="20">
        <f t="shared" ref="N139:U139" si="117">-N43</f>
        <v>2.6</v>
      </c>
      <c r="O139" s="20">
        <f t="shared" si="117"/>
        <v>0.5</v>
      </c>
      <c r="P139" s="20">
        <f t="shared" si="117"/>
        <v>0.1</v>
      </c>
      <c r="Q139" s="20">
        <f t="shared" si="117"/>
        <v>0</v>
      </c>
      <c r="R139" s="20">
        <f t="shared" si="117"/>
        <v>0</v>
      </c>
      <c r="S139" s="20">
        <f t="shared" si="117"/>
        <v>0</v>
      </c>
      <c r="T139" s="20">
        <f t="shared" si="117"/>
        <v>0</v>
      </c>
      <c r="U139" s="20">
        <f t="shared" si="117"/>
        <v>0</v>
      </c>
      <c r="V139" s="10"/>
      <c r="W139" s="20">
        <v>0</v>
      </c>
      <c r="X139" s="20">
        <v>0</v>
      </c>
      <c r="Y139" s="20">
        <v>0</v>
      </c>
      <c r="Z139" s="20">
        <v>0</v>
      </c>
      <c r="AA139" s="20">
        <f>-AA43</f>
        <v>3.2</v>
      </c>
      <c r="AB139" s="20">
        <f>-AB43</f>
        <v>0</v>
      </c>
    </row>
    <row r="140" spans="1:28" ht="15" customHeight="1" x14ac:dyDescent="0.15">
      <c r="A140" s="30" t="s">
        <v>11</v>
      </c>
      <c r="B140" s="20">
        <v>0</v>
      </c>
      <c r="C140" s="20">
        <v>0</v>
      </c>
      <c r="D140" s="20">
        <v>0</v>
      </c>
      <c r="E140" s="20">
        <v>0</v>
      </c>
      <c r="F140" s="20">
        <v>0</v>
      </c>
      <c r="G140" s="20">
        <v>0</v>
      </c>
      <c r="H140" s="20">
        <v>0</v>
      </c>
      <c r="I140" s="20">
        <v>0</v>
      </c>
      <c r="J140" s="20">
        <v>0</v>
      </c>
      <c r="K140" s="20">
        <v>0</v>
      </c>
      <c r="L140" s="20">
        <v>0</v>
      </c>
      <c r="M140" s="20">
        <v>0</v>
      </c>
      <c r="N140" s="20">
        <f t="shared" ref="N140:U140" si="118">-N51</f>
        <v>6.3</v>
      </c>
      <c r="O140" s="20">
        <f t="shared" si="118"/>
        <v>0.2</v>
      </c>
      <c r="P140" s="20">
        <f t="shared" si="118"/>
        <v>0.4</v>
      </c>
      <c r="Q140" s="20">
        <f t="shared" si="118"/>
        <v>0</v>
      </c>
      <c r="R140" s="20">
        <f t="shared" si="118"/>
        <v>0</v>
      </c>
      <c r="S140" s="20">
        <f t="shared" si="118"/>
        <v>0</v>
      </c>
      <c r="T140" s="20">
        <f t="shared" si="118"/>
        <v>0</v>
      </c>
      <c r="U140" s="20">
        <f t="shared" si="118"/>
        <v>0</v>
      </c>
      <c r="V140" s="10"/>
      <c r="W140" s="20">
        <v>0</v>
      </c>
      <c r="X140" s="20">
        <v>0</v>
      </c>
      <c r="Y140" s="20">
        <v>0</v>
      </c>
      <c r="Z140" s="20">
        <v>0</v>
      </c>
      <c r="AA140" s="20">
        <f>-AA51</f>
        <v>6.9</v>
      </c>
      <c r="AB140" s="20">
        <f>-AB51</f>
        <v>0</v>
      </c>
    </row>
    <row r="141" spans="1:28" ht="15" customHeight="1" x14ac:dyDescent="0.15">
      <c r="A141" s="30" t="s">
        <v>12</v>
      </c>
      <c r="B141" s="20">
        <v>0</v>
      </c>
      <c r="C141" s="20">
        <v>0</v>
      </c>
      <c r="D141" s="20">
        <v>0</v>
      </c>
      <c r="E141" s="20">
        <v>0</v>
      </c>
      <c r="F141" s="20">
        <v>0</v>
      </c>
      <c r="G141" s="20">
        <v>0</v>
      </c>
      <c r="H141" s="20">
        <v>0</v>
      </c>
      <c r="I141" s="20">
        <v>0</v>
      </c>
      <c r="J141" s="20">
        <v>0</v>
      </c>
      <c r="K141" s="20">
        <v>0</v>
      </c>
      <c r="L141" s="20">
        <v>0</v>
      </c>
      <c r="M141" s="20">
        <v>0</v>
      </c>
      <c r="N141" s="20">
        <f t="shared" ref="N141:U141" si="119">-N59</f>
        <v>2.2999999999999998</v>
      </c>
      <c r="O141" s="20">
        <f t="shared" si="119"/>
        <v>0.1</v>
      </c>
      <c r="P141" s="20">
        <f t="shared" si="119"/>
        <v>0.1</v>
      </c>
      <c r="Q141" s="20">
        <f t="shared" si="119"/>
        <v>0</v>
      </c>
      <c r="R141" s="20">
        <f t="shared" si="119"/>
        <v>0</v>
      </c>
      <c r="S141" s="20">
        <f t="shared" si="119"/>
        <v>0</v>
      </c>
      <c r="T141" s="20">
        <f t="shared" si="119"/>
        <v>0</v>
      </c>
      <c r="U141" s="20">
        <f t="shared" si="119"/>
        <v>0</v>
      </c>
      <c r="V141" s="10"/>
      <c r="W141" s="20">
        <v>0</v>
      </c>
      <c r="X141" s="20">
        <v>0</v>
      </c>
      <c r="Y141" s="20">
        <v>0</v>
      </c>
      <c r="Z141" s="20">
        <v>0</v>
      </c>
      <c r="AA141" s="20">
        <f>-AA59</f>
        <v>2.5</v>
      </c>
      <c r="AB141" s="20">
        <f>-AB59</f>
        <v>0</v>
      </c>
    </row>
    <row r="142" spans="1:28" ht="15" customHeight="1" x14ac:dyDescent="0.15">
      <c r="A142" s="5" t="s">
        <v>61</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row>
    <row r="143" spans="1:28" ht="15" customHeight="1" x14ac:dyDescent="0.15">
      <c r="A143" s="30" t="s">
        <v>13</v>
      </c>
      <c r="B143" s="20">
        <v>0</v>
      </c>
      <c r="C143" s="20">
        <v>0</v>
      </c>
      <c r="D143" s="20">
        <v>0</v>
      </c>
      <c r="E143" s="20">
        <v>0</v>
      </c>
      <c r="F143" s="20">
        <v>0</v>
      </c>
      <c r="G143" s="20">
        <v>0</v>
      </c>
      <c r="H143" s="20">
        <v>0</v>
      </c>
      <c r="I143" s="20">
        <v>0</v>
      </c>
      <c r="J143" s="20">
        <v>0</v>
      </c>
      <c r="K143" s="20">
        <v>0</v>
      </c>
      <c r="L143" s="20">
        <v>0</v>
      </c>
      <c r="M143" s="20">
        <f t="shared" ref="M143:U143" si="120">-M63</f>
        <v>398.2</v>
      </c>
      <c r="N143" s="20">
        <f t="shared" si="120"/>
        <v>17.3</v>
      </c>
      <c r="O143" s="20">
        <f t="shared" si="120"/>
        <v>0</v>
      </c>
      <c r="P143" s="20">
        <f t="shared" si="120"/>
        <v>0</v>
      </c>
      <c r="Q143" s="20">
        <f t="shared" si="120"/>
        <v>14</v>
      </c>
      <c r="R143" s="20">
        <f t="shared" si="120"/>
        <v>0</v>
      </c>
      <c r="S143" s="20">
        <f t="shared" si="120"/>
        <v>8.6999999999999993</v>
      </c>
      <c r="T143" s="20">
        <f t="shared" si="120"/>
        <v>4</v>
      </c>
      <c r="U143" s="20">
        <f t="shared" si="120"/>
        <v>162.5</v>
      </c>
      <c r="V143" s="10"/>
      <c r="W143" s="20">
        <v>0</v>
      </c>
      <c r="X143" s="20">
        <v>0</v>
      </c>
      <c r="Y143" s="20">
        <f>-Y53</f>
        <v>0</v>
      </c>
      <c r="Z143" s="20">
        <f>-Z63</f>
        <v>398.2</v>
      </c>
      <c r="AA143" s="20">
        <f>-AA63</f>
        <v>31.3</v>
      </c>
      <c r="AB143" s="20">
        <f>-AB63</f>
        <v>175.2</v>
      </c>
    </row>
    <row r="144" spans="1:28" ht="15.75" customHeight="1" x14ac:dyDescent="0.15">
      <c r="A144" s="5" t="s">
        <v>62</v>
      </c>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row>
    <row r="145" spans="1:28" ht="15" customHeight="1" x14ac:dyDescent="0.15">
      <c r="A145" s="30" t="s">
        <v>63</v>
      </c>
      <c r="B145" s="20">
        <v>0</v>
      </c>
      <c r="C145" s="31">
        <v>0</v>
      </c>
      <c r="D145" s="31">
        <v>0</v>
      </c>
      <c r="E145" s="31">
        <v>0</v>
      </c>
      <c r="F145" s="31">
        <v>0</v>
      </c>
      <c r="G145" s="20">
        <f t="shared" ref="G145:U145" si="121">G87</f>
        <v>-7.4</v>
      </c>
      <c r="H145" s="20">
        <f t="shared" si="121"/>
        <v>1.7</v>
      </c>
      <c r="I145" s="20">
        <f t="shared" si="121"/>
        <v>1.2</v>
      </c>
      <c r="J145" s="20">
        <f t="shared" si="121"/>
        <v>-11</v>
      </c>
      <c r="K145" s="20">
        <f t="shared" si="121"/>
        <v>-6.5</v>
      </c>
      <c r="L145" s="20">
        <f t="shared" si="121"/>
        <v>0</v>
      </c>
      <c r="M145" s="20">
        <f t="shared" si="121"/>
        <v>0</v>
      </c>
      <c r="N145" s="20">
        <f t="shared" si="121"/>
        <v>0</v>
      </c>
      <c r="O145" s="20">
        <f t="shared" si="121"/>
        <v>0</v>
      </c>
      <c r="P145" s="20">
        <f t="shared" si="121"/>
        <v>0</v>
      </c>
      <c r="Q145" s="20">
        <f t="shared" si="121"/>
        <v>0</v>
      </c>
      <c r="R145" s="20">
        <f t="shared" si="121"/>
        <v>0</v>
      </c>
      <c r="S145" s="20">
        <f t="shared" si="121"/>
        <v>-5</v>
      </c>
      <c r="T145" s="20">
        <f t="shared" si="121"/>
        <v>0</v>
      </c>
      <c r="U145" s="20">
        <f t="shared" si="121"/>
        <v>0</v>
      </c>
      <c r="V145" s="10"/>
      <c r="W145" s="20">
        <v>0</v>
      </c>
      <c r="X145" s="20">
        <v>0</v>
      </c>
      <c r="Y145" s="20">
        <f>Y87</f>
        <v>-4.5</v>
      </c>
      <c r="Z145" s="20">
        <f>Z87</f>
        <v>-17.5</v>
      </c>
      <c r="AA145" s="20">
        <f>AA87</f>
        <v>0</v>
      </c>
      <c r="AB145" s="20">
        <f>AB87</f>
        <v>-5</v>
      </c>
    </row>
    <row r="146" spans="1:28" ht="15" customHeight="1" x14ac:dyDescent="0.15">
      <c r="A146" s="5" t="s">
        <v>46</v>
      </c>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row>
    <row r="147" spans="1:28" ht="15" customHeight="1" x14ac:dyDescent="0.15">
      <c r="A147" s="30" t="s">
        <v>63</v>
      </c>
      <c r="B147" s="20">
        <v>0</v>
      </c>
      <c r="C147" s="20">
        <v>0</v>
      </c>
      <c r="D147" s="20">
        <v>0</v>
      </c>
      <c r="E147" s="20">
        <v>0</v>
      </c>
      <c r="F147" s="20">
        <v>0</v>
      </c>
      <c r="G147" s="20">
        <v>0</v>
      </c>
      <c r="H147" s="20">
        <v>0</v>
      </c>
      <c r="I147" s="20">
        <v>0</v>
      </c>
      <c r="J147" s="20">
        <v>0</v>
      </c>
      <c r="K147" s="20">
        <v>0</v>
      </c>
      <c r="L147" s="20">
        <v>0</v>
      </c>
      <c r="M147" s="20">
        <f t="shared" ref="M147:U147" si="122">M88</f>
        <v>0</v>
      </c>
      <c r="N147" s="20">
        <f t="shared" si="122"/>
        <v>0</v>
      </c>
      <c r="O147" s="20">
        <f t="shared" si="122"/>
        <v>0</v>
      </c>
      <c r="P147" s="20">
        <f t="shared" si="122"/>
        <v>0</v>
      </c>
      <c r="Q147" s="20">
        <f t="shared" si="122"/>
        <v>-13.6</v>
      </c>
      <c r="R147" s="20">
        <f t="shared" si="122"/>
        <v>0</v>
      </c>
      <c r="S147" s="20">
        <f t="shared" si="122"/>
        <v>0</v>
      </c>
      <c r="T147" s="20">
        <f t="shared" si="122"/>
        <v>0</v>
      </c>
      <c r="U147" s="20">
        <f t="shared" si="122"/>
        <v>0</v>
      </c>
      <c r="V147" s="10"/>
      <c r="W147" s="20">
        <v>0</v>
      </c>
      <c r="X147" s="20">
        <v>0</v>
      </c>
      <c r="Y147" s="20">
        <v>0</v>
      </c>
      <c r="Z147" s="20">
        <v>0</v>
      </c>
      <c r="AA147" s="20">
        <f>AA88</f>
        <v>-13.6</v>
      </c>
      <c r="AB147" s="20">
        <f>AB88</f>
        <v>0</v>
      </c>
    </row>
    <row r="148" spans="1:28" ht="15.75" customHeight="1" x14ac:dyDescent="0.15">
      <c r="A148" s="5" t="s">
        <v>49</v>
      </c>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row>
    <row r="149" spans="1:28" ht="15.75" customHeight="1" x14ac:dyDescent="0.15">
      <c r="A149" s="32" t="s">
        <v>56</v>
      </c>
      <c r="B149" s="20">
        <v>-4</v>
      </c>
      <c r="C149" s="20">
        <v>-3</v>
      </c>
      <c r="D149" s="20">
        <v>-4.2</v>
      </c>
      <c r="E149" s="20">
        <v>-1.7</v>
      </c>
      <c r="F149" s="20">
        <f t="shared" ref="F149:U149" si="123">F92</f>
        <v>-10.9</v>
      </c>
      <c r="G149" s="20">
        <f t="shared" si="123"/>
        <v>-3.7</v>
      </c>
      <c r="H149" s="20">
        <f t="shared" si="123"/>
        <v>-3.4</v>
      </c>
      <c r="I149" s="20">
        <f t="shared" si="123"/>
        <v>-3.3</v>
      </c>
      <c r="J149" s="20">
        <f t="shared" si="123"/>
        <v>-4.8</v>
      </c>
      <c r="K149" s="20">
        <f t="shared" si="123"/>
        <v>-1.2</v>
      </c>
      <c r="L149" s="20">
        <f t="shared" si="123"/>
        <v>-4.7</v>
      </c>
      <c r="M149" s="20">
        <f t="shared" si="123"/>
        <v>-10.5</v>
      </c>
      <c r="N149" s="20">
        <f t="shared" si="123"/>
        <v>-11.9</v>
      </c>
      <c r="O149" s="20">
        <f t="shared" si="123"/>
        <v>-12.5</v>
      </c>
      <c r="P149" s="20">
        <f t="shared" si="123"/>
        <v>-12.2</v>
      </c>
      <c r="Q149" s="20">
        <f t="shared" si="123"/>
        <v>-10.8</v>
      </c>
      <c r="R149" s="20">
        <f t="shared" si="123"/>
        <v>-19</v>
      </c>
      <c r="S149" s="20">
        <f t="shared" si="123"/>
        <v>-18.899999999999999</v>
      </c>
      <c r="T149" s="20">
        <f t="shared" si="123"/>
        <v>-27.51</v>
      </c>
      <c r="U149" s="20">
        <f t="shared" si="123"/>
        <v>-26.4</v>
      </c>
      <c r="V149" s="10"/>
      <c r="W149" s="20">
        <v>-2.4</v>
      </c>
      <c r="X149" s="20">
        <v>-12.9</v>
      </c>
      <c r="Y149" s="20">
        <f>Y92</f>
        <v>-21.3</v>
      </c>
      <c r="Z149" s="20">
        <f>Z92</f>
        <v>-21.2</v>
      </c>
      <c r="AA149" s="20">
        <f>AA92</f>
        <v>-47.399999999999991</v>
      </c>
      <c r="AB149" s="20">
        <f>AB92</f>
        <v>-91.81</v>
      </c>
    </row>
    <row r="150" spans="1:28" ht="29.25" customHeight="1" x14ac:dyDescent="0.15">
      <c r="A150" s="29" t="s">
        <v>50</v>
      </c>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row>
    <row r="151" spans="1:28" ht="15.75" customHeight="1" x14ac:dyDescent="0.15">
      <c r="A151" s="32" t="s">
        <v>56</v>
      </c>
      <c r="B151" s="20">
        <f t="shared" ref="B151:U151" si="124">B93</f>
        <v>0</v>
      </c>
      <c r="C151" s="20">
        <f t="shared" si="124"/>
        <v>0</v>
      </c>
      <c r="D151" s="20">
        <f t="shared" si="124"/>
        <v>0</v>
      </c>
      <c r="E151" s="20">
        <f t="shared" si="124"/>
        <v>0</v>
      </c>
      <c r="F151" s="20">
        <f t="shared" si="124"/>
        <v>0</v>
      </c>
      <c r="G151" s="20">
        <f t="shared" si="124"/>
        <v>0</v>
      </c>
      <c r="H151" s="20">
        <f t="shared" si="124"/>
        <v>0</v>
      </c>
      <c r="I151" s="20">
        <f t="shared" si="124"/>
        <v>0</v>
      </c>
      <c r="J151" s="20">
        <f t="shared" si="124"/>
        <v>0</v>
      </c>
      <c r="K151" s="20">
        <f t="shared" si="124"/>
        <v>0</v>
      </c>
      <c r="L151" s="20">
        <f t="shared" si="124"/>
        <v>0</v>
      </c>
      <c r="M151" s="20">
        <f t="shared" si="124"/>
        <v>0</v>
      </c>
      <c r="N151" s="20">
        <f t="shared" si="124"/>
        <v>0</v>
      </c>
      <c r="O151" s="20">
        <f t="shared" si="124"/>
        <v>0</v>
      </c>
      <c r="P151" s="20">
        <f t="shared" si="124"/>
        <v>0</v>
      </c>
      <c r="Q151" s="20">
        <f t="shared" si="124"/>
        <v>-38.1</v>
      </c>
      <c r="R151" s="20">
        <f t="shared" si="124"/>
        <v>0</v>
      </c>
      <c r="S151" s="20">
        <f t="shared" si="124"/>
        <v>0</v>
      </c>
      <c r="T151" s="20">
        <f t="shared" si="124"/>
        <v>0</v>
      </c>
      <c r="U151" s="20">
        <f t="shared" si="124"/>
        <v>-420.2</v>
      </c>
      <c r="V151" s="10"/>
      <c r="W151" s="20">
        <f t="shared" ref="W151:AB151" si="125">W93</f>
        <v>0</v>
      </c>
      <c r="X151" s="20">
        <f t="shared" si="125"/>
        <v>0</v>
      </c>
      <c r="Y151" s="20">
        <f t="shared" si="125"/>
        <v>0</v>
      </c>
      <c r="Z151" s="20">
        <f t="shared" si="125"/>
        <v>0</v>
      </c>
      <c r="AA151" s="20">
        <f t="shared" si="125"/>
        <v>-38.1</v>
      </c>
      <c r="AB151" s="20">
        <f t="shared" si="125"/>
        <v>-420.2</v>
      </c>
    </row>
    <row r="152" spans="1:28" ht="15.75" customHeight="1" x14ac:dyDescent="0.1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row>
  </sheetData>
  <mergeCells count="4">
    <mergeCell ref="B5:U5"/>
    <mergeCell ref="W23:X23"/>
    <mergeCell ref="B100:U100"/>
    <mergeCell ref="W98:X9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2"/>
  <sheetViews>
    <sheetView topLeftCell="A28" workbookViewId="0">
      <pane xSplit="1" topLeftCell="B1" activePane="topRight" state="frozen"/>
      <selection pane="topRight" activeCell="B51" sqref="B51"/>
    </sheetView>
  </sheetViews>
  <sheetFormatPr baseColWidth="10" defaultColWidth="12.6640625" defaultRowHeight="13" x14ac:dyDescent="0.15"/>
  <cols>
    <col min="1" max="1" width="51.5" customWidth="1"/>
    <col min="2" max="18" width="16.6640625" customWidth="1"/>
  </cols>
  <sheetData>
    <row r="1" spans="1:18" ht="15" customHeight="1" x14ac:dyDescent="0.15">
      <c r="A1" s="3" t="s">
        <v>0</v>
      </c>
      <c r="B1" s="10"/>
      <c r="C1" s="10"/>
      <c r="D1" s="10"/>
      <c r="E1" s="10"/>
      <c r="F1" s="10"/>
      <c r="G1" s="10"/>
      <c r="H1" s="10"/>
      <c r="I1" s="10"/>
      <c r="J1" s="10"/>
      <c r="K1" s="10"/>
      <c r="L1" s="10"/>
      <c r="M1" s="10"/>
      <c r="N1" s="10"/>
      <c r="O1" s="10"/>
      <c r="P1" s="10"/>
      <c r="Q1" s="10"/>
      <c r="R1" s="10"/>
    </row>
    <row r="2" spans="1:18" ht="15" customHeight="1" x14ac:dyDescent="0.15">
      <c r="A2" s="3" t="s">
        <v>64</v>
      </c>
      <c r="B2" s="10"/>
      <c r="C2" s="10"/>
      <c r="D2" s="10"/>
      <c r="E2" s="10"/>
      <c r="F2" s="10"/>
      <c r="G2" s="10"/>
      <c r="H2" s="10"/>
      <c r="I2" s="10"/>
      <c r="J2" s="10"/>
      <c r="K2" s="10"/>
      <c r="L2" s="10"/>
      <c r="M2" s="10"/>
      <c r="N2" s="10"/>
      <c r="O2" s="10"/>
      <c r="P2" s="10"/>
      <c r="Q2" s="10"/>
      <c r="R2" s="10"/>
    </row>
    <row r="3" spans="1:18" ht="15" customHeight="1" x14ac:dyDescent="0.15">
      <c r="A3" s="5" t="s">
        <v>2</v>
      </c>
      <c r="B3" s="10"/>
      <c r="C3" s="10"/>
      <c r="D3" s="10"/>
      <c r="E3" s="10"/>
      <c r="F3" s="10"/>
      <c r="G3" s="10"/>
      <c r="H3" s="10"/>
      <c r="I3" s="10"/>
      <c r="J3" s="10"/>
      <c r="K3" s="10"/>
      <c r="L3" s="10"/>
      <c r="M3" s="10"/>
      <c r="N3" s="10"/>
      <c r="O3" s="10"/>
      <c r="P3" s="10"/>
      <c r="Q3" s="10"/>
      <c r="R3" s="10"/>
    </row>
    <row r="4" spans="1:18" ht="15" customHeight="1" x14ac:dyDescent="0.15">
      <c r="A4" s="10"/>
      <c r="B4" s="6" t="s">
        <v>65</v>
      </c>
      <c r="C4" s="6" t="s">
        <v>65</v>
      </c>
      <c r="D4" s="6" t="s">
        <v>65</v>
      </c>
      <c r="E4" s="6" t="s">
        <v>65</v>
      </c>
      <c r="F4" s="6" t="s">
        <v>65</v>
      </c>
      <c r="G4" s="6" t="s">
        <v>65</v>
      </c>
      <c r="H4" s="6" t="s">
        <v>65</v>
      </c>
      <c r="I4" s="6" t="s">
        <v>65</v>
      </c>
      <c r="J4" s="6" t="s">
        <v>65</v>
      </c>
      <c r="K4" s="6" t="s">
        <v>65</v>
      </c>
      <c r="L4" s="6" t="s">
        <v>65</v>
      </c>
      <c r="M4" s="6" t="s">
        <v>65</v>
      </c>
      <c r="N4" s="6" t="s">
        <v>65</v>
      </c>
      <c r="O4" s="6" t="s">
        <v>65</v>
      </c>
      <c r="P4" s="6" t="s">
        <v>65</v>
      </c>
      <c r="Q4" s="6" t="s">
        <v>65</v>
      </c>
      <c r="R4" s="6" t="s">
        <v>65</v>
      </c>
    </row>
    <row r="5" spans="1:18" ht="15" customHeight="1" x14ac:dyDescent="0.15">
      <c r="A5" s="10"/>
      <c r="B5" s="7">
        <v>43465</v>
      </c>
      <c r="C5" s="7">
        <v>43555</v>
      </c>
      <c r="D5" s="7">
        <v>43646</v>
      </c>
      <c r="E5" s="7">
        <v>43738</v>
      </c>
      <c r="F5" s="7">
        <v>43830</v>
      </c>
      <c r="G5" s="7">
        <v>43921</v>
      </c>
      <c r="H5" s="7">
        <v>44012</v>
      </c>
      <c r="I5" s="7">
        <v>44104</v>
      </c>
      <c r="J5" s="7">
        <v>44196</v>
      </c>
      <c r="K5" s="7">
        <v>44286</v>
      </c>
      <c r="L5" s="7">
        <v>44377</v>
      </c>
      <c r="M5" s="7">
        <v>44469</v>
      </c>
      <c r="N5" s="7">
        <v>44561</v>
      </c>
      <c r="O5" s="7">
        <v>44651</v>
      </c>
      <c r="P5" s="7">
        <v>44742</v>
      </c>
      <c r="Q5" s="7">
        <v>44834</v>
      </c>
      <c r="R5" s="7">
        <v>44926</v>
      </c>
    </row>
    <row r="6" spans="1:18" ht="15" customHeight="1" x14ac:dyDescent="0.15">
      <c r="A6" s="10"/>
      <c r="B6" s="9" t="s">
        <v>5</v>
      </c>
      <c r="C6" s="9" t="s">
        <v>4</v>
      </c>
      <c r="D6" s="9" t="s">
        <v>4</v>
      </c>
      <c r="E6" s="9" t="s">
        <v>4</v>
      </c>
      <c r="F6" s="9" t="s">
        <v>5</v>
      </c>
      <c r="G6" s="9" t="s">
        <v>4</v>
      </c>
      <c r="H6" s="9" t="s">
        <v>4</v>
      </c>
      <c r="I6" s="9" t="s">
        <v>4</v>
      </c>
      <c r="J6" s="9" t="s">
        <v>5</v>
      </c>
      <c r="K6" s="9" t="s">
        <v>4</v>
      </c>
      <c r="L6" s="9" t="s">
        <v>4</v>
      </c>
      <c r="M6" s="9" t="s">
        <v>4</v>
      </c>
      <c r="N6" s="9" t="s">
        <v>5</v>
      </c>
      <c r="O6" s="9" t="s">
        <v>4</v>
      </c>
      <c r="P6" s="9" t="s">
        <v>4</v>
      </c>
      <c r="Q6" s="9" t="s">
        <v>4</v>
      </c>
      <c r="R6" s="9" t="s">
        <v>5</v>
      </c>
    </row>
    <row r="7" spans="1:18" ht="15" customHeight="1" x14ac:dyDescent="0.15">
      <c r="A7" s="3" t="s">
        <v>66</v>
      </c>
      <c r="B7" s="38"/>
      <c r="C7" s="38"/>
      <c r="D7" s="38"/>
      <c r="E7" s="38"/>
      <c r="F7" s="38"/>
      <c r="G7" s="38"/>
      <c r="H7" s="38"/>
      <c r="I7" s="38"/>
      <c r="J7" s="38"/>
      <c r="K7" s="38"/>
      <c r="L7" s="38"/>
      <c r="M7" s="38"/>
      <c r="N7" s="38"/>
      <c r="O7" s="38"/>
      <c r="P7" s="38"/>
      <c r="Q7" s="38"/>
      <c r="R7" s="38"/>
    </row>
    <row r="8" spans="1:18" ht="15" customHeight="1" x14ac:dyDescent="0.15">
      <c r="A8" s="10" t="s">
        <v>67</v>
      </c>
      <c r="B8" s="10"/>
      <c r="C8" s="10"/>
      <c r="D8" s="10"/>
      <c r="E8" s="10"/>
      <c r="F8" s="10"/>
      <c r="G8" s="10"/>
      <c r="H8" s="10"/>
      <c r="I8" s="10"/>
      <c r="J8" s="10"/>
      <c r="K8" s="10"/>
      <c r="L8" s="10"/>
      <c r="M8" s="10"/>
      <c r="N8" s="10"/>
      <c r="O8" s="10"/>
      <c r="P8" s="10"/>
      <c r="Q8" s="10"/>
      <c r="R8" s="10"/>
    </row>
    <row r="9" spans="1:18" ht="15" customHeight="1" x14ac:dyDescent="0.15">
      <c r="A9" s="12" t="s">
        <v>68</v>
      </c>
      <c r="B9" s="20">
        <v>519.29999999999995</v>
      </c>
      <c r="C9" s="20">
        <v>359.2</v>
      </c>
      <c r="D9" s="20">
        <v>343.6</v>
      </c>
      <c r="E9" s="20">
        <v>443.2</v>
      </c>
      <c r="F9" s="20">
        <v>551.29999999999995</v>
      </c>
      <c r="G9" s="20">
        <v>486.4</v>
      </c>
      <c r="H9" s="20">
        <v>334.1</v>
      </c>
      <c r="I9" s="20">
        <v>452.7</v>
      </c>
      <c r="J9" s="20">
        <v>314.89999999999998</v>
      </c>
      <c r="K9" s="20">
        <v>845.5</v>
      </c>
      <c r="L9" s="20">
        <v>885.3</v>
      </c>
      <c r="M9" s="20">
        <v>688.9</v>
      </c>
      <c r="N9" s="20">
        <v>533</v>
      </c>
      <c r="O9" s="20">
        <v>445.5</v>
      </c>
      <c r="P9" s="20">
        <v>352.1</v>
      </c>
      <c r="Q9" s="20">
        <v>372</v>
      </c>
      <c r="R9" s="20">
        <v>232.8</v>
      </c>
    </row>
    <row r="10" spans="1:18" ht="15" customHeight="1" x14ac:dyDescent="0.15">
      <c r="A10" s="12" t="s">
        <v>69</v>
      </c>
      <c r="B10" s="15">
        <v>570</v>
      </c>
      <c r="C10" s="15">
        <v>556</v>
      </c>
      <c r="D10" s="15">
        <v>629.20000000000005</v>
      </c>
      <c r="E10" s="15">
        <v>587.70000000000005</v>
      </c>
      <c r="F10" s="15">
        <v>607.70000000000005</v>
      </c>
      <c r="G10" s="15">
        <v>614.4</v>
      </c>
      <c r="H10" s="15">
        <v>783.5</v>
      </c>
      <c r="I10" s="15">
        <v>773.8</v>
      </c>
      <c r="J10" s="15">
        <v>806.4</v>
      </c>
      <c r="K10" s="15">
        <v>1070.9000000000001</v>
      </c>
      <c r="L10" s="15">
        <v>1058.9000000000001</v>
      </c>
      <c r="M10" s="15">
        <v>1239.8</v>
      </c>
      <c r="N10" s="15">
        <v>1185.0999999999999</v>
      </c>
      <c r="O10" s="15">
        <v>1050.0999999999999</v>
      </c>
      <c r="P10" s="15">
        <v>1094.2</v>
      </c>
      <c r="Q10" s="15">
        <v>1081.4000000000001</v>
      </c>
      <c r="R10" s="15">
        <v>1110.5999999999999</v>
      </c>
    </row>
    <row r="11" spans="1:18" ht="15" customHeight="1" x14ac:dyDescent="0.15">
      <c r="A11" s="12" t="s">
        <v>70</v>
      </c>
      <c r="B11" s="15">
        <v>28.6</v>
      </c>
      <c r="C11" s="15">
        <v>34.1</v>
      </c>
      <c r="D11" s="15">
        <v>37.6</v>
      </c>
      <c r="E11" s="15">
        <v>38.4</v>
      </c>
      <c r="F11" s="15">
        <v>36.700000000000003</v>
      </c>
      <c r="G11" s="15">
        <v>36.9</v>
      </c>
      <c r="H11" s="15">
        <v>45.6</v>
      </c>
      <c r="I11" s="15">
        <v>49.6</v>
      </c>
      <c r="J11" s="15">
        <v>43.4</v>
      </c>
      <c r="K11" s="15">
        <v>50.5</v>
      </c>
      <c r="L11" s="15">
        <v>52.2</v>
      </c>
      <c r="M11" s="15">
        <v>40.9</v>
      </c>
      <c r="N11" s="15">
        <v>49.6</v>
      </c>
      <c r="O11" s="15">
        <v>44.6</v>
      </c>
      <c r="P11" s="15">
        <v>46.7</v>
      </c>
      <c r="Q11" s="15">
        <v>49.7</v>
      </c>
      <c r="R11" s="15">
        <v>53.8</v>
      </c>
    </row>
    <row r="12" spans="1:18" ht="15" customHeight="1" x14ac:dyDescent="0.15">
      <c r="A12" s="12" t="s">
        <v>71</v>
      </c>
      <c r="B12" s="13">
        <v>92.3</v>
      </c>
      <c r="C12" s="13">
        <v>58.3</v>
      </c>
      <c r="D12" s="13">
        <v>57.3</v>
      </c>
      <c r="E12" s="13">
        <v>64.3</v>
      </c>
      <c r="F12" s="13">
        <v>47.5</v>
      </c>
      <c r="G12" s="13">
        <v>57.5</v>
      </c>
      <c r="H12" s="13">
        <v>59.1</v>
      </c>
      <c r="I12" s="13">
        <v>54.1</v>
      </c>
      <c r="J12" s="13">
        <v>62.8</v>
      </c>
      <c r="K12" s="13">
        <v>67.099999999999994</v>
      </c>
      <c r="L12" s="13">
        <v>70.900000000000006</v>
      </c>
      <c r="M12" s="13">
        <v>86.7</v>
      </c>
      <c r="N12" s="13">
        <v>82.1</v>
      </c>
      <c r="O12" s="13">
        <v>82.7</v>
      </c>
      <c r="P12" s="13">
        <v>100.1</v>
      </c>
      <c r="Q12" s="13">
        <v>76.599999999999994</v>
      </c>
      <c r="R12" s="13">
        <v>92.6</v>
      </c>
    </row>
    <row r="13" spans="1:18" ht="15" customHeight="1" x14ac:dyDescent="0.15">
      <c r="A13" s="10" t="s">
        <v>72</v>
      </c>
      <c r="B13" s="14">
        <f t="shared" ref="B13:R13" si="0">SUM(B9:B12)</f>
        <v>1210.1999999999998</v>
      </c>
      <c r="C13" s="14">
        <f t="shared" si="0"/>
        <v>1007.6</v>
      </c>
      <c r="D13" s="14">
        <f t="shared" si="0"/>
        <v>1067.7</v>
      </c>
      <c r="E13" s="14">
        <f t="shared" si="0"/>
        <v>1133.6000000000001</v>
      </c>
      <c r="F13" s="14">
        <f t="shared" si="0"/>
        <v>1243.2</v>
      </c>
      <c r="G13" s="14">
        <f t="shared" si="0"/>
        <v>1195.2</v>
      </c>
      <c r="H13" s="14">
        <f t="shared" si="0"/>
        <v>1222.2999999999997</v>
      </c>
      <c r="I13" s="14">
        <f t="shared" si="0"/>
        <v>1330.1999999999998</v>
      </c>
      <c r="J13" s="14">
        <f t="shared" si="0"/>
        <v>1227.5</v>
      </c>
      <c r="K13" s="14">
        <f t="shared" si="0"/>
        <v>2034</v>
      </c>
      <c r="L13" s="14">
        <f t="shared" si="0"/>
        <v>2067.3000000000002</v>
      </c>
      <c r="M13" s="14">
        <f t="shared" si="0"/>
        <v>2056.2999999999997</v>
      </c>
      <c r="N13" s="14">
        <f t="shared" si="0"/>
        <v>1849.7999999999997</v>
      </c>
      <c r="O13" s="14">
        <f t="shared" si="0"/>
        <v>1622.8999999999999</v>
      </c>
      <c r="P13" s="14">
        <f t="shared" si="0"/>
        <v>1593.1000000000001</v>
      </c>
      <c r="Q13" s="14">
        <f t="shared" si="0"/>
        <v>1579.7</v>
      </c>
      <c r="R13" s="14">
        <f t="shared" si="0"/>
        <v>1489.7999999999997</v>
      </c>
    </row>
    <row r="14" spans="1:18" ht="15" customHeight="1" x14ac:dyDescent="0.15">
      <c r="A14" s="10" t="s">
        <v>73</v>
      </c>
      <c r="B14" s="15">
        <v>310.60000000000002</v>
      </c>
      <c r="C14" s="15">
        <v>340.9</v>
      </c>
      <c r="D14" s="15">
        <v>369.3</v>
      </c>
      <c r="E14" s="15">
        <v>416.6</v>
      </c>
      <c r="F14" s="15">
        <v>445.3</v>
      </c>
      <c r="G14" s="15">
        <v>473.2</v>
      </c>
      <c r="H14" s="15">
        <v>475.6</v>
      </c>
      <c r="I14" s="15">
        <v>488.4</v>
      </c>
      <c r="J14" s="15">
        <v>338.7</v>
      </c>
      <c r="K14" s="15">
        <v>330.8</v>
      </c>
      <c r="L14" s="15">
        <v>342.9</v>
      </c>
      <c r="M14" s="15">
        <v>345.8</v>
      </c>
      <c r="N14" s="15">
        <v>322</v>
      </c>
      <c r="O14" s="15">
        <v>316.10000000000002</v>
      </c>
      <c r="P14" s="15">
        <v>296.3</v>
      </c>
      <c r="Q14" s="15">
        <v>281.10000000000002</v>
      </c>
      <c r="R14" s="15">
        <v>308.39999999999998</v>
      </c>
    </row>
    <row r="15" spans="1:18" ht="15" customHeight="1" x14ac:dyDescent="0.15">
      <c r="A15" s="10" t="s">
        <v>74</v>
      </c>
      <c r="B15" s="15">
        <v>0</v>
      </c>
      <c r="C15" s="15">
        <v>430.4</v>
      </c>
      <c r="D15" s="15">
        <v>575.70000000000005</v>
      </c>
      <c r="E15" s="15">
        <v>581.70000000000005</v>
      </c>
      <c r="F15" s="15">
        <v>657.9</v>
      </c>
      <c r="G15" s="15">
        <v>708.1</v>
      </c>
      <c r="H15" s="15">
        <v>701.6</v>
      </c>
      <c r="I15" s="15">
        <v>705.9</v>
      </c>
      <c r="J15" s="15">
        <v>470.5</v>
      </c>
      <c r="K15" s="15">
        <v>455.9</v>
      </c>
      <c r="L15" s="15">
        <v>437.6</v>
      </c>
      <c r="M15" s="15">
        <v>464.8</v>
      </c>
      <c r="N15" s="15">
        <v>413.9</v>
      </c>
      <c r="O15" s="15">
        <v>420.3</v>
      </c>
      <c r="P15" s="15">
        <v>396.8</v>
      </c>
      <c r="Q15" s="15">
        <v>380.1</v>
      </c>
      <c r="R15" s="15">
        <v>260.60000000000002</v>
      </c>
    </row>
    <row r="16" spans="1:18" ht="15" customHeight="1" x14ac:dyDescent="0.15">
      <c r="A16" s="10" t="s">
        <v>75</v>
      </c>
      <c r="B16" s="15">
        <v>14.7</v>
      </c>
      <c r="C16" s="15">
        <v>57.4</v>
      </c>
      <c r="D16" s="15">
        <v>53.7</v>
      </c>
      <c r="E16" s="15">
        <v>50.1</v>
      </c>
      <c r="F16" s="15">
        <v>47.4</v>
      </c>
      <c r="G16" s="15">
        <v>44.4</v>
      </c>
      <c r="H16" s="15">
        <v>40.5</v>
      </c>
      <c r="I16" s="15">
        <v>37</v>
      </c>
      <c r="J16" s="15">
        <v>33.5</v>
      </c>
      <c r="K16" s="15">
        <v>53</v>
      </c>
      <c r="L16" s="15">
        <v>48.9</v>
      </c>
      <c r="M16" s="15">
        <v>49.6</v>
      </c>
      <c r="N16" s="15">
        <v>53.6</v>
      </c>
      <c r="O16" s="15">
        <v>50</v>
      </c>
      <c r="P16" s="15">
        <v>46.5</v>
      </c>
      <c r="Q16" s="15">
        <v>42.6</v>
      </c>
      <c r="R16" s="15">
        <v>88.3</v>
      </c>
    </row>
    <row r="17" spans="1:18" ht="15" customHeight="1" x14ac:dyDescent="0.15">
      <c r="A17" s="10" t="s">
        <v>76</v>
      </c>
      <c r="B17" s="15">
        <v>96.5</v>
      </c>
      <c r="C17" s="15">
        <v>230.4</v>
      </c>
      <c r="D17" s="15">
        <v>230.9</v>
      </c>
      <c r="E17" s="15">
        <v>231.8</v>
      </c>
      <c r="F17" s="15">
        <v>234.5</v>
      </c>
      <c r="G17" s="15">
        <v>233.3</v>
      </c>
      <c r="H17" s="15">
        <v>234.7</v>
      </c>
      <c r="I17" s="15">
        <v>234.3</v>
      </c>
      <c r="J17" s="15">
        <v>236.9</v>
      </c>
      <c r="K17" s="15">
        <v>346</v>
      </c>
      <c r="L17" s="15">
        <v>346.8</v>
      </c>
      <c r="M17" s="15">
        <v>347.2</v>
      </c>
      <c r="N17" s="15">
        <v>356.6</v>
      </c>
      <c r="O17" s="15">
        <v>355.9</v>
      </c>
      <c r="P17" s="15">
        <v>353.9</v>
      </c>
      <c r="Q17" s="15">
        <v>352.6</v>
      </c>
      <c r="R17" s="15">
        <v>403.3</v>
      </c>
    </row>
    <row r="18" spans="1:18" ht="15" customHeight="1" x14ac:dyDescent="0.15">
      <c r="A18" s="35" t="s">
        <v>77</v>
      </c>
      <c r="B18" s="35"/>
      <c r="C18" s="35"/>
      <c r="D18" s="35"/>
      <c r="E18" s="35"/>
      <c r="F18" s="35"/>
      <c r="G18" s="35"/>
      <c r="H18" s="35"/>
      <c r="I18" s="35"/>
      <c r="J18" s="35"/>
      <c r="K18" s="35"/>
      <c r="L18" s="35"/>
      <c r="M18" s="35"/>
      <c r="N18" s="35"/>
      <c r="O18" s="35"/>
      <c r="P18" s="35"/>
      <c r="Q18" s="35"/>
      <c r="R18" s="22">
        <v>498.7</v>
      </c>
    </row>
    <row r="19" spans="1:18" ht="15" customHeight="1" x14ac:dyDescent="0.15">
      <c r="A19" s="35" t="s">
        <v>78</v>
      </c>
      <c r="B19" s="36">
        <v>62.1</v>
      </c>
      <c r="C19" s="36">
        <v>61.9</v>
      </c>
      <c r="D19" s="36">
        <v>67.599999999999994</v>
      </c>
      <c r="E19" s="36">
        <v>72.8</v>
      </c>
      <c r="F19" s="36">
        <v>70.900000000000006</v>
      </c>
      <c r="G19" s="36">
        <v>63.1</v>
      </c>
      <c r="H19" s="36">
        <v>67.599999999999994</v>
      </c>
      <c r="I19" s="36">
        <v>66.5</v>
      </c>
      <c r="J19" s="36">
        <v>80.099999999999994</v>
      </c>
      <c r="K19" s="36">
        <v>87.6</v>
      </c>
      <c r="L19" s="36">
        <v>84.6</v>
      </c>
      <c r="M19" s="36">
        <v>75.400000000000006</v>
      </c>
      <c r="N19" s="36">
        <v>95.4</v>
      </c>
      <c r="O19" s="36">
        <v>86.8</v>
      </c>
      <c r="P19" s="36">
        <v>72.2</v>
      </c>
      <c r="Q19" s="36">
        <v>66.7</v>
      </c>
      <c r="R19" s="36">
        <v>61</v>
      </c>
    </row>
    <row r="20" spans="1:18" ht="15.75" customHeight="1" x14ac:dyDescent="0.15">
      <c r="A20" s="3" t="s">
        <v>79</v>
      </c>
      <c r="B20" s="19">
        <f t="shared" ref="B20:R20" si="1">SUM(B13:B19)</f>
        <v>1694.0999999999997</v>
      </c>
      <c r="C20" s="19">
        <f t="shared" si="1"/>
        <v>2128.6000000000004</v>
      </c>
      <c r="D20" s="19">
        <f t="shared" si="1"/>
        <v>2364.9</v>
      </c>
      <c r="E20" s="19">
        <f t="shared" si="1"/>
        <v>2486.6000000000008</v>
      </c>
      <c r="F20" s="19">
        <f t="shared" si="1"/>
        <v>2699.2000000000003</v>
      </c>
      <c r="G20" s="19">
        <f t="shared" si="1"/>
        <v>2717.3</v>
      </c>
      <c r="H20" s="19">
        <f t="shared" si="1"/>
        <v>2742.2999999999993</v>
      </c>
      <c r="I20" s="19">
        <f t="shared" si="1"/>
        <v>2862.3</v>
      </c>
      <c r="J20" s="19">
        <f t="shared" si="1"/>
        <v>2387.1999999999998</v>
      </c>
      <c r="K20" s="19">
        <f t="shared" si="1"/>
        <v>3307.3</v>
      </c>
      <c r="L20" s="19">
        <f t="shared" si="1"/>
        <v>3328.1000000000004</v>
      </c>
      <c r="M20" s="19">
        <f t="shared" si="1"/>
        <v>3339.1</v>
      </c>
      <c r="N20" s="19">
        <f t="shared" si="1"/>
        <v>3091.2999999999997</v>
      </c>
      <c r="O20" s="19">
        <f t="shared" si="1"/>
        <v>2852.0000000000005</v>
      </c>
      <c r="P20" s="19">
        <f t="shared" si="1"/>
        <v>2758.8</v>
      </c>
      <c r="Q20" s="19">
        <f t="shared" si="1"/>
        <v>2702.7999999999997</v>
      </c>
      <c r="R20" s="19">
        <f t="shared" si="1"/>
        <v>3110.1</v>
      </c>
    </row>
    <row r="21" spans="1:18" ht="15.75" customHeight="1" x14ac:dyDescent="0.15">
      <c r="A21" s="3" t="s">
        <v>80</v>
      </c>
      <c r="B21" s="39"/>
      <c r="C21" s="39"/>
      <c r="D21" s="39"/>
      <c r="E21" s="39"/>
      <c r="F21" s="39"/>
      <c r="G21" s="39"/>
      <c r="H21" s="39"/>
      <c r="I21" s="39"/>
      <c r="J21" s="39"/>
      <c r="K21" s="39"/>
      <c r="L21" s="39"/>
      <c r="M21" s="39"/>
      <c r="N21" s="39"/>
      <c r="O21" s="39"/>
      <c r="P21" s="39"/>
      <c r="Q21" s="39"/>
      <c r="R21" s="39"/>
    </row>
    <row r="22" spans="1:18" ht="15" customHeight="1" x14ac:dyDescent="0.15">
      <c r="A22" s="10" t="s">
        <v>81</v>
      </c>
      <c r="B22" s="26"/>
      <c r="C22" s="26"/>
      <c r="D22" s="26"/>
      <c r="E22" s="26"/>
      <c r="F22" s="26"/>
      <c r="G22" s="26"/>
      <c r="H22" s="26"/>
      <c r="I22" s="26"/>
      <c r="J22" s="26"/>
      <c r="K22" s="26"/>
      <c r="L22" s="26"/>
      <c r="M22" s="26"/>
      <c r="N22" s="26"/>
      <c r="O22" s="26"/>
      <c r="P22" s="26"/>
      <c r="Q22" s="26"/>
      <c r="R22" s="26"/>
    </row>
    <row r="23" spans="1:18" ht="15" customHeight="1" x14ac:dyDescent="0.15">
      <c r="A23" s="12" t="s">
        <v>82</v>
      </c>
      <c r="B23" s="20">
        <v>33.299999999999997</v>
      </c>
      <c r="C23" s="20">
        <v>27.4</v>
      </c>
      <c r="D23" s="20">
        <v>31.8</v>
      </c>
      <c r="E23" s="20">
        <v>31.3</v>
      </c>
      <c r="F23" s="20">
        <v>40.700000000000003</v>
      </c>
      <c r="G23" s="20">
        <v>38.799999999999997</v>
      </c>
      <c r="H23" s="20">
        <v>26.3</v>
      </c>
      <c r="I23" s="20">
        <v>29.5</v>
      </c>
      <c r="J23" s="20">
        <v>18.7</v>
      </c>
      <c r="K23" s="20">
        <v>27.7</v>
      </c>
      <c r="L23" s="20">
        <v>31.6</v>
      </c>
      <c r="M23" s="20">
        <v>23</v>
      </c>
      <c r="N23" s="20">
        <v>25.7</v>
      </c>
      <c r="O23" s="20">
        <v>24.4</v>
      </c>
      <c r="P23" s="20">
        <v>30.3</v>
      </c>
      <c r="Q23" s="20">
        <v>34.4</v>
      </c>
      <c r="R23" s="20">
        <v>38.6</v>
      </c>
    </row>
    <row r="24" spans="1:18" ht="15" customHeight="1" x14ac:dyDescent="0.15">
      <c r="A24" s="12" t="s">
        <v>83</v>
      </c>
      <c r="B24" s="15">
        <v>164.5</v>
      </c>
      <c r="C24" s="15">
        <v>148.80000000000001</v>
      </c>
      <c r="D24" s="15">
        <v>149.4</v>
      </c>
      <c r="E24" s="15">
        <v>149.9</v>
      </c>
      <c r="F24" s="15">
        <v>161.9</v>
      </c>
      <c r="G24" s="15">
        <v>149.5</v>
      </c>
      <c r="H24" s="15">
        <v>134.5</v>
      </c>
      <c r="I24" s="15">
        <v>129.4</v>
      </c>
      <c r="J24" s="15">
        <v>156.69999999999999</v>
      </c>
      <c r="K24" s="15">
        <v>169.9</v>
      </c>
      <c r="L24" s="15">
        <v>158.69999999999999</v>
      </c>
      <c r="M24" s="15">
        <v>170.9</v>
      </c>
      <c r="N24" s="15">
        <v>140.80000000000001</v>
      </c>
      <c r="O24" s="15">
        <v>155.19999999999999</v>
      </c>
      <c r="P24" s="15">
        <v>147.69999999999999</v>
      </c>
      <c r="Q24" s="15">
        <v>137.19999999999999</v>
      </c>
      <c r="R24" s="15">
        <v>139.9</v>
      </c>
    </row>
    <row r="25" spans="1:18" ht="15" customHeight="1" x14ac:dyDescent="0.15">
      <c r="A25" s="12" t="s">
        <v>84</v>
      </c>
      <c r="B25" s="15">
        <v>80.900000000000006</v>
      </c>
      <c r="C25" s="15">
        <v>36.4</v>
      </c>
      <c r="D25" s="15">
        <v>57.4</v>
      </c>
      <c r="E25" s="15">
        <v>79.099999999999994</v>
      </c>
      <c r="F25" s="15">
        <v>101.4</v>
      </c>
      <c r="G25" s="15">
        <v>41.4</v>
      </c>
      <c r="H25" s="15">
        <v>71.099999999999994</v>
      </c>
      <c r="I25" s="15">
        <v>93.3</v>
      </c>
      <c r="J25" s="15">
        <v>113.6</v>
      </c>
      <c r="K25" s="15">
        <v>43.4</v>
      </c>
      <c r="L25" s="15">
        <v>76.400000000000006</v>
      </c>
      <c r="M25" s="15">
        <v>107.1</v>
      </c>
      <c r="N25" s="15">
        <v>139.1</v>
      </c>
      <c r="O25" s="15">
        <v>44.6</v>
      </c>
      <c r="P25" s="15">
        <v>73.5</v>
      </c>
      <c r="Q25" s="15">
        <v>102.3</v>
      </c>
      <c r="R25" s="15">
        <v>131.69999999999999</v>
      </c>
    </row>
    <row r="26" spans="1:18" ht="15" customHeight="1" x14ac:dyDescent="0.15">
      <c r="A26" s="12" t="s">
        <v>85</v>
      </c>
      <c r="B26" s="15">
        <v>0</v>
      </c>
      <c r="C26" s="15">
        <v>74.099999999999994</v>
      </c>
      <c r="D26" s="15">
        <v>78.3</v>
      </c>
      <c r="E26" s="15">
        <v>76</v>
      </c>
      <c r="F26" s="15">
        <v>79.900000000000006</v>
      </c>
      <c r="G26" s="15">
        <v>84.3</v>
      </c>
      <c r="H26" s="15">
        <v>82.6</v>
      </c>
      <c r="I26" s="15">
        <v>89.7</v>
      </c>
      <c r="J26" s="15">
        <v>88.7</v>
      </c>
      <c r="K26" s="15">
        <v>87.7</v>
      </c>
      <c r="L26" s="15">
        <v>86.9</v>
      </c>
      <c r="M26" s="15">
        <v>85.2</v>
      </c>
      <c r="N26" s="15">
        <v>78.3</v>
      </c>
      <c r="O26" s="15">
        <v>82.6</v>
      </c>
      <c r="P26" s="15">
        <v>77.3</v>
      </c>
      <c r="Q26" s="15">
        <v>72.599999999999994</v>
      </c>
      <c r="R26" s="15">
        <v>68.900000000000006</v>
      </c>
    </row>
    <row r="27" spans="1:18" ht="15" customHeight="1" x14ac:dyDescent="0.15">
      <c r="A27" s="12" t="s">
        <v>86</v>
      </c>
      <c r="B27" s="15">
        <v>73.8</v>
      </c>
      <c r="C27" s="15">
        <v>70.7</v>
      </c>
      <c r="D27" s="15">
        <v>68.900000000000006</v>
      </c>
      <c r="E27" s="15">
        <v>70.900000000000006</v>
      </c>
      <c r="F27" s="15">
        <v>76.7</v>
      </c>
      <c r="G27" s="15">
        <v>80</v>
      </c>
      <c r="H27" s="15">
        <v>83.8</v>
      </c>
      <c r="I27" s="15">
        <v>86.4</v>
      </c>
      <c r="J27" s="15">
        <v>99.6</v>
      </c>
      <c r="K27" s="15">
        <v>105.2</v>
      </c>
      <c r="L27" s="15">
        <v>113.9</v>
      </c>
      <c r="M27" s="15">
        <v>120.9</v>
      </c>
      <c r="N27" s="15">
        <v>120.4</v>
      </c>
      <c r="O27" s="15">
        <v>118.9</v>
      </c>
      <c r="P27" s="15">
        <v>115</v>
      </c>
      <c r="Q27" s="15">
        <v>111.3</v>
      </c>
      <c r="R27" s="15">
        <v>114.8</v>
      </c>
    </row>
    <row r="28" spans="1:18" ht="15" customHeight="1" x14ac:dyDescent="0.15">
      <c r="A28" s="12" t="s">
        <v>87</v>
      </c>
      <c r="B28" s="13">
        <v>485</v>
      </c>
      <c r="C28" s="13">
        <v>508.4</v>
      </c>
      <c r="D28" s="13">
        <v>517.29999999999995</v>
      </c>
      <c r="E28" s="13">
        <v>541.1</v>
      </c>
      <c r="F28" s="13">
        <v>554.20000000000005</v>
      </c>
      <c r="G28" s="13">
        <v>576.79999999999995</v>
      </c>
      <c r="H28" s="13">
        <v>583.5</v>
      </c>
      <c r="I28" s="13">
        <v>598.6</v>
      </c>
      <c r="J28" s="13">
        <v>610.5</v>
      </c>
      <c r="K28" s="13">
        <v>641</v>
      </c>
      <c r="L28" s="13">
        <v>657.5</v>
      </c>
      <c r="M28" s="13">
        <v>668</v>
      </c>
      <c r="N28" s="13">
        <v>671.5</v>
      </c>
      <c r="O28" s="13">
        <v>691.7</v>
      </c>
      <c r="P28" s="13">
        <v>691.9</v>
      </c>
      <c r="Q28" s="13">
        <v>698.6</v>
      </c>
      <c r="R28" s="13">
        <v>702.6</v>
      </c>
    </row>
    <row r="29" spans="1:18" ht="15" customHeight="1" x14ac:dyDescent="0.15">
      <c r="A29" s="10" t="s">
        <v>88</v>
      </c>
      <c r="B29" s="14">
        <f t="shared" ref="B29:R29" si="2">SUM(B23:B28)</f>
        <v>837.5</v>
      </c>
      <c r="C29" s="14">
        <f t="shared" si="2"/>
        <v>865.8</v>
      </c>
      <c r="D29" s="14">
        <f t="shared" si="2"/>
        <v>903.1</v>
      </c>
      <c r="E29" s="14">
        <f t="shared" si="2"/>
        <v>948.30000000000007</v>
      </c>
      <c r="F29" s="14">
        <f t="shared" si="2"/>
        <v>1014.8</v>
      </c>
      <c r="G29" s="14">
        <f t="shared" si="2"/>
        <v>970.8</v>
      </c>
      <c r="H29" s="14">
        <f t="shared" si="2"/>
        <v>981.8</v>
      </c>
      <c r="I29" s="14">
        <f t="shared" si="2"/>
        <v>1026.9000000000001</v>
      </c>
      <c r="J29" s="14">
        <f t="shared" si="2"/>
        <v>1087.8</v>
      </c>
      <c r="K29" s="14">
        <f t="shared" si="2"/>
        <v>1074.9000000000001</v>
      </c>
      <c r="L29" s="14">
        <f t="shared" si="2"/>
        <v>1125</v>
      </c>
      <c r="M29" s="14">
        <f t="shared" si="2"/>
        <v>1175.0999999999999</v>
      </c>
      <c r="N29" s="14">
        <f t="shared" si="2"/>
        <v>1175.8000000000002</v>
      </c>
      <c r="O29" s="14">
        <f t="shared" si="2"/>
        <v>1117.4000000000001</v>
      </c>
      <c r="P29" s="14">
        <f t="shared" si="2"/>
        <v>1135.7</v>
      </c>
      <c r="Q29" s="14">
        <f t="shared" si="2"/>
        <v>1156.4000000000001</v>
      </c>
      <c r="R29" s="14">
        <f t="shared" si="2"/>
        <v>1196.5</v>
      </c>
    </row>
    <row r="30" spans="1:18" ht="15" customHeight="1" x14ac:dyDescent="0.15">
      <c r="A30" s="10" t="s">
        <v>89</v>
      </c>
      <c r="B30" s="15">
        <v>0</v>
      </c>
      <c r="C30" s="15">
        <v>441.5</v>
      </c>
      <c r="D30" s="15">
        <v>601.4</v>
      </c>
      <c r="E30" s="15">
        <v>626.20000000000005</v>
      </c>
      <c r="F30" s="15">
        <v>711.9</v>
      </c>
      <c r="G30" s="15">
        <v>771.6</v>
      </c>
      <c r="H30" s="15">
        <v>771.3</v>
      </c>
      <c r="I30" s="15">
        <v>777.3</v>
      </c>
      <c r="J30" s="15">
        <v>759.6</v>
      </c>
      <c r="K30" s="15">
        <v>744.6</v>
      </c>
      <c r="L30" s="15">
        <v>723.4</v>
      </c>
      <c r="M30" s="15">
        <v>743.6</v>
      </c>
      <c r="N30" s="15">
        <v>632</v>
      </c>
      <c r="O30" s="15">
        <v>632.29999999999995</v>
      </c>
      <c r="P30" s="15">
        <v>608.70000000000005</v>
      </c>
      <c r="Q30" s="15">
        <v>589.70000000000005</v>
      </c>
      <c r="R30" s="15">
        <v>585.20000000000005</v>
      </c>
    </row>
    <row r="31" spans="1:18" ht="15" customHeight="1" x14ac:dyDescent="0.15">
      <c r="A31" s="10" t="s">
        <v>90</v>
      </c>
      <c r="B31" s="15">
        <v>89.9</v>
      </c>
      <c r="C31" s="15">
        <v>106.7</v>
      </c>
      <c r="D31" s="15">
        <v>119.6</v>
      </c>
      <c r="E31" s="15">
        <v>128</v>
      </c>
      <c r="F31" s="15">
        <v>138.19999999999999</v>
      </c>
      <c r="G31" s="15">
        <v>147.9</v>
      </c>
      <c r="H31" s="15">
        <v>152.1</v>
      </c>
      <c r="I31" s="15">
        <v>169.4</v>
      </c>
      <c r="J31" s="15">
        <v>171.6</v>
      </c>
      <c r="K31" s="15">
        <v>165.4</v>
      </c>
      <c r="L31" s="15">
        <v>174</v>
      </c>
      <c r="M31" s="15">
        <v>182.2</v>
      </c>
      <c r="N31" s="15">
        <v>167.7</v>
      </c>
      <c r="O31" s="15">
        <v>156.6</v>
      </c>
      <c r="P31" s="15">
        <v>142.9</v>
      </c>
      <c r="Q31" s="15">
        <v>133.30000000000001</v>
      </c>
      <c r="R31" s="15">
        <v>151.69999999999999</v>
      </c>
    </row>
    <row r="32" spans="1:18" ht="15" customHeight="1" x14ac:dyDescent="0.15">
      <c r="A32" s="10" t="s">
        <v>91</v>
      </c>
      <c r="B32" s="15">
        <v>0</v>
      </c>
      <c r="C32" s="15">
        <v>0</v>
      </c>
      <c r="D32" s="15">
        <v>0</v>
      </c>
      <c r="E32" s="15">
        <v>0</v>
      </c>
      <c r="F32" s="15">
        <v>0</v>
      </c>
      <c r="G32" s="15">
        <v>0</v>
      </c>
      <c r="H32" s="15">
        <v>0</v>
      </c>
      <c r="I32" s="15">
        <v>0</v>
      </c>
      <c r="J32" s="15">
        <v>0</v>
      </c>
      <c r="K32" s="15">
        <v>1367.4</v>
      </c>
      <c r="L32" s="15">
        <v>1368.4</v>
      </c>
      <c r="M32" s="15">
        <v>1369.3</v>
      </c>
      <c r="N32" s="15">
        <v>1370.3</v>
      </c>
      <c r="O32" s="15">
        <v>1371.2</v>
      </c>
      <c r="P32" s="15">
        <v>1372.2</v>
      </c>
      <c r="Q32" s="15">
        <v>1373.1</v>
      </c>
      <c r="R32" s="15">
        <v>1374</v>
      </c>
    </row>
    <row r="33" spans="1:23" ht="15" customHeight="1" x14ac:dyDescent="0.15">
      <c r="A33" s="10" t="s">
        <v>92</v>
      </c>
      <c r="B33" s="13">
        <v>89.9</v>
      </c>
      <c r="C33" s="13">
        <v>9.6999999999999993</v>
      </c>
      <c r="D33" s="13">
        <v>10.6</v>
      </c>
      <c r="E33" s="13">
        <v>21.5</v>
      </c>
      <c r="F33" s="13">
        <v>25.9</v>
      </c>
      <c r="G33" s="13">
        <v>26.6</v>
      </c>
      <c r="H33" s="13">
        <v>33.700000000000003</v>
      </c>
      <c r="I33" s="13">
        <v>37.4</v>
      </c>
      <c r="J33" s="13">
        <v>34.4</v>
      </c>
      <c r="K33" s="13">
        <v>38</v>
      </c>
      <c r="L33" s="13">
        <v>32.1</v>
      </c>
      <c r="M33" s="13">
        <v>31.5</v>
      </c>
      <c r="N33" s="13">
        <v>39.4</v>
      </c>
      <c r="O33" s="13">
        <v>37.799999999999997</v>
      </c>
      <c r="P33" s="13">
        <v>42.2</v>
      </c>
      <c r="Q33" s="13">
        <v>41.6</v>
      </c>
      <c r="R33" s="13">
        <v>112.1</v>
      </c>
    </row>
    <row r="34" spans="1:23" ht="15" customHeight="1" x14ac:dyDescent="0.15">
      <c r="A34" s="10" t="s">
        <v>93</v>
      </c>
      <c r="B34" s="18">
        <f t="shared" ref="B34:R34" si="3">SUM(B29:B33)</f>
        <v>1017.3</v>
      </c>
      <c r="C34" s="18">
        <f t="shared" si="3"/>
        <v>1423.7</v>
      </c>
      <c r="D34" s="18">
        <f t="shared" si="3"/>
        <v>1634.6999999999998</v>
      </c>
      <c r="E34" s="18">
        <f t="shared" si="3"/>
        <v>1724</v>
      </c>
      <c r="F34" s="18">
        <f t="shared" si="3"/>
        <v>1890.8</v>
      </c>
      <c r="G34" s="18">
        <f t="shared" si="3"/>
        <v>1916.9</v>
      </c>
      <c r="H34" s="18">
        <f t="shared" si="3"/>
        <v>1938.8999999999999</v>
      </c>
      <c r="I34" s="18">
        <f t="shared" si="3"/>
        <v>2011.0000000000002</v>
      </c>
      <c r="J34" s="18">
        <f t="shared" si="3"/>
        <v>2053.4</v>
      </c>
      <c r="K34" s="18">
        <f t="shared" si="3"/>
        <v>3390.3</v>
      </c>
      <c r="L34" s="18">
        <f t="shared" si="3"/>
        <v>3422.9</v>
      </c>
      <c r="M34" s="18">
        <f t="shared" si="3"/>
        <v>3501.7</v>
      </c>
      <c r="N34" s="18">
        <f t="shared" si="3"/>
        <v>3385.2000000000003</v>
      </c>
      <c r="O34" s="18">
        <f t="shared" si="3"/>
        <v>3315.3</v>
      </c>
      <c r="P34" s="18">
        <f t="shared" si="3"/>
        <v>3301.7</v>
      </c>
      <c r="Q34" s="18">
        <f t="shared" si="3"/>
        <v>3294.1</v>
      </c>
      <c r="R34" s="18">
        <f t="shared" si="3"/>
        <v>3419.5</v>
      </c>
    </row>
    <row r="35" spans="1:23" ht="15" customHeight="1" x14ac:dyDescent="0.15">
      <c r="A35" s="10" t="s">
        <v>94</v>
      </c>
      <c r="B35" s="40"/>
      <c r="C35" s="40"/>
      <c r="D35" s="40"/>
      <c r="E35" s="40"/>
      <c r="F35" s="40"/>
      <c r="G35" s="40"/>
      <c r="H35" s="40"/>
      <c r="I35" s="40"/>
      <c r="J35" s="40"/>
      <c r="K35" s="40"/>
      <c r="L35" s="40"/>
      <c r="M35" s="40"/>
      <c r="N35" s="40"/>
      <c r="O35" s="40"/>
      <c r="P35" s="40"/>
      <c r="Q35" s="40"/>
      <c r="R35" s="40"/>
    </row>
    <row r="36" spans="1:23" ht="15" customHeight="1" x14ac:dyDescent="0.15">
      <c r="A36" s="12" t="s">
        <v>95</v>
      </c>
      <c r="B36" s="15">
        <v>2337.5</v>
      </c>
      <c r="C36" s="15">
        <v>2377.8000000000002</v>
      </c>
      <c r="D36" s="15">
        <v>2428.4</v>
      </c>
      <c r="E36" s="15">
        <v>2478.6</v>
      </c>
      <c r="F36" s="15">
        <v>2531.3000000000002</v>
      </c>
      <c r="G36" s="15">
        <v>2528.5</v>
      </c>
      <c r="H36" s="15">
        <v>2560.4</v>
      </c>
      <c r="I36" s="15">
        <v>2608.8000000000002</v>
      </c>
      <c r="J36" s="15">
        <v>2564.3000000000002</v>
      </c>
      <c r="K36" s="15">
        <v>2420.1999999999998</v>
      </c>
      <c r="L36" s="15">
        <v>2446.9</v>
      </c>
      <c r="M36" s="15">
        <v>2468.1</v>
      </c>
      <c r="N36" s="15">
        <v>2448.1</v>
      </c>
      <c r="O36" s="15">
        <v>2419.6999999999998</v>
      </c>
      <c r="P36" s="15">
        <v>2424.1</v>
      </c>
      <c r="Q36" s="15">
        <v>2438.9</v>
      </c>
      <c r="R36" s="15">
        <v>2511.6</v>
      </c>
    </row>
    <row r="37" spans="1:23" ht="15" customHeight="1" x14ac:dyDescent="0.15">
      <c r="A37" s="12" t="s">
        <v>96</v>
      </c>
      <c r="B37" s="15">
        <v>-1659.5</v>
      </c>
      <c r="C37" s="15">
        <v>-1674.7</v>
      </c>
      <c r="D37" s="15">
        <v>-1700.1</v>
      </c>
      <c r="E37" s="15">
        <v>-1718.1</v>
      </c>
      <c r="F37" s="15">
        <v>-1726.2</v>
      </c>
      <c r="G37" s="15">
        <v>-1726.6</v>
      </c>
      <c r="H37" s="15">
        <v>-1764.4</v>
      </c>
      <c r="I37" s="15">
        <v>-1764.3</v>
      </c>
      <c r="J37" s="15">
        <v>-2241.4</v>
      </c>
      <c r="K37" s="15">
        <v>-2507.8000000000002</v>
      </c>
      <c r="L37" s="15">
        <v>-2547.5</v>
      </c>
      <c r="M37" s="15">
        <v>-2635.5</v>
      </c>
      <c r="N37" s="15">
        <v>-2739.4</v>
      </c>
      <c r="O37" s="15">
        <v>-2854.9</v>
      </c>
      <c r="P37" s="15">
        <v>-2926.1</v>
      </c>
      <c r="Q37" s="15">
        <v>-2972.1</v>
      </c>
      <c r="R37" s="15">
        <v>-2772.1</v>
      </c>
    </row>
    <row r="38" spans="1:23" ht="15" customHeight="1" x14ac:dyDescent="0.15">
      <c r="A38" s="12" t="s">
        <v>97</v>
      </c>
      <c r="B38" s="13">
        <v>-1.2</v>
      </c>
      <c r="C38" s="13">
        <v>1.8</v>
      </c>
      <c r="D38" s="13">
        <v>1.9</v>
      </c>
      <c r="E38" s="13">
        <v>2.1</v>
      </c>
      <c r="F38" s="13">
        <v>3.3</v>
      </c>
      <c r="G38" s="13">
        <v>-1.5</v>
      </c>
      <c r="H38" s="13">
        <v>7.4</v>
      </c>
      <c r="I38" s="13">
        <v>6.8</v>
      </c>
      <c r="J38" s="13">
        <v>10.9</v>
      </c>
      <c r="K38" s="13">
        <v>4.5999999999999996</v>
      </c>
      <c r="L38" s="13">
        <v>5.8</v>
      </c>
      <c r="M38" s="13">
        <v>4.8</v>
      </c>
      <c r="N38" s="13">
        <v>-2.6</v>
      </c>
      <c r="O38" s="13">
        <v>-28.1</v>
      </c>
      <c r="P38" s="13">
        <v>-40.9</v>
      </c>
      <c r="Q38" s="13">
        <v>-58.1</v>
      </c>
      <c r="R38" s="13">
        <v>-48.9</v>
      </c>
    </row>
    <row r="39" spans="1:23" ht="15" customHeight="1" x14ac:dyDescent="0.15">
      <c r="A39" s="10" t="s">
        <v>98</v>
      </c>
      <c r="B39" s="18">
        <f t="shared" ref="B39:R39" si="4">SUM(B36:B38)</f>
        <v>676.8</v>
      </c>
      <c r="C39" s="18">
        <f t="shared" si="4"/>
        <v>704.90000000000009</v>
      </c>
      <c r="D39" s="18">
        <f t="shared" si="4"/>
        <v>730.20000000000016</v>
      </c>
      <c r="E39" s="18">
        <f t="shared" si="4"/>
        <v>762.6</v>
      </c>
      <c r="F39" s="18">
        <f t="shared" si="4"/>
        <v>808.40000000000009</v>
      </c>
      <c r="G39" s="18">
        <f t="shared" si="4"/>
        <v>800.40000000000009</v>
      </c>
      <c r="H39" s="18">
        <f t="shared" si="4"/>
        <v>803.4</v>
      </c>
      <c r="I39" s="18">
        <f t="shared" si="4"/>
        <v>851.30000000000018</v>
      </c>
      <c r="J39" s="18">
        <f t="shared" si="4"/>
        <v>333.80000000000007</v>
      </c>
      <c r="K39" s="18">
        <f t="shared" si="4"/>
        <v>-83.000000000000369</v>
      </c>
      <c r="L39" s="18">
        <f t="shared" si="4"/>
        <v>-94.799999999999912</v>
      </c>
      <c r="M39" s="18">
        <f t="shared" si="4"/>
        <v>-162.60000000000008</v>
      </c>
      <c r="N39" s="18">
        <f t="shared" si="4"/>
        <v>-293.9000000000002</v>
      </c>
      <c r="O39" s="18">
        <f t="shared" si="4"/>
        <v>-463.3000000000003</v>
      </c>
      <c r="P39" s="18">
        <f t="shared" si="4"/>
        <v>-542.9</v>
      </c>
      <c r="Q39" s="18">
        <f t="shared" si="4"/>
        <v>-591.29999999999984</v>
      </c>
      <c r="R39" s="18">
        <f t="shared" si="4"/>
        <v>-309.39999999999998</v>
      </c>
    </row>
    <row r="40" spans="1:23" ht="15.75" customHeight="1" x14ac:dyDescent="0.15">
      <c r="A40" s="3" t="s">
        <v>99</v>
      </c>
      <c r="B40" s="19">
        <f t="shared" ref="B40:R40" si="5">B39+B34</f>
        <v>1694.1</v>
      </c>
      <c r="C40" s="19">
        <f t="shared" si="5"/>
        <v>2128.6000000000004</v>
      </c>
      <c r="D40" s="19">
        <f t="shared" si="5"/>
        <v>2364.9</v>
      </c>
      <c r="E40" s="19">
        <f t="shared" si="5"/>
        <v>2486.6</v>
      </c>
      <c r="F40" s="19">
        <f t="shared" si="5"/>
        <v>2699.2</v>
      </c>
      <c r="G40" s="19">
        <f t="shared" si="5"/>
        <v>2717.3</v>
      </c>
      <c r="H40" s="19">
        <f t="shared" si="5"/>
        <v>2742.2999999999997</v>
      </c>
      <c r="I40" s="19">
        <f t="shared" si="5"/>
        <v>2862.3</v>
      </c>
      <c r="J40" s="19">
        <f t="shared" si="5"/>
        <v>2387.2000000000003</v>
      </c>
      <c r="K40" s="19">
        <f t="shared" si="5"/>
        <v>3307.2999999999997</v>
      </c>
      <c r="L40" s="19">
        <f t="shared" si="5"/>
        <v>3328.1000000000004</v>
      </c>
      <c r="M40" s="19">
        <f t="shared" si="5"/>
        <v>3339.1</v>
      </c>
      <c r="N40" s="19">
        <f t="shared" si="5"/>
        <v>3091.3</v>
      </c>
      <c r="O40" s="19">
        <f t="shared" si="5"/>
        <v>2852</v>
      </c>
      <c r="P40" s="19">
        <f t="shared" si="5"/>
        <v>2758.7999999999997</v>
      </c>
      <c r="Q40" s="19">
        <f t="shared" si="5"/>
        <v>2702.8</v>
      </c>
      <c r="R40" s="19">
        <f t="shared" si="5"/>
        <v>3110.1</v>
      </c>
    </row>
    <row r="41" spans="1:23" ht="15.75" customHeight="1" x14ac:dyDescent="0.15">
      <c r="A41" s="10"/>
      <c r="B41" s="27"/>
      <c r="C41" s="27"/>
      <c r="D41" s="27"/>
      <c r="E41" s="27"/>
      <c r="F41" s="37"/>
      <c r="G41" s="37"/>
      <c r="H41" s="37"/>
      <c r="I41" s="37"/>
      <c r="J41" s="37"/>
      <c r="K41" s="37"/>
      <c r="L41" s="37"/>
      <c r="M41" s="37"/>
      <c r="N41" s="37"/>
      <c r="O41" s="37"/>
      <c r="P41" s="37"/>
      <c r="Q41" s="37"/>
      <c r="R41" s="37"/>
    </row>
    <row r="42" spans="1:23" ht="20" customHeight="1" x14ac:dyDescent="0.15">
      <c r="A42" s="10"/>
      <c r="B42" s="10"/>
      <c r="C42" s="10"/>
      <c r="D42" s="10"/>
      <c r="E42" s="10"/>
      <c r="F42" s="10"/>
      <c r="G42" s="10"/>
      <c r="H42" s="10"/>
      <c r="I42" s="10"/>
      <c r="J42" s="10"/>
      <c r="K42" s="10"/>
      <c r="L42" s="10"/>
      <c r="M42" s="10"/>
      <c r="N42" s="10"/>
      <c r="O42" s="10"/>
      <c r="P42" s="10"/>
      <c r="Q42" s="10"/>
      <c r="R42" s="10"/>
    </row>
    <row r="43" spans="1:23" ht="15" customHeight="1" x14ac:dyDescent="0.15">
      <c r="A43" s="80" t="s">
        <v>100</v>
      </c>
      <c r="B43" s="80"/>
      <c r="C43" s="80"/>
      <c r="D43" s="80"/>
      <c r="E43" s="80"/>
      <c r="F43" s="80"/>
      <c r="G43" s="80"/>
      <c r="H43" s="80"/>
      <c r="I43" s="80"/>
      <c r="J43" s="80"/>
      <c r="K43" s="80"/>
      <c r="L43" s="80"/>
      <c r="M43" s="80"/>
      <c r="N43" s="80"/>
      <c r="O43" s="80"/>
      <c r="P43" s="80"/>
      <c r="Q43" s="80"/>
      <c r="R43" s="80"/>
      <c r="S43" s="80"/>
      <c r="T43" s="80"/>
      <c r="U43" s="80"/>
      <c r="V43" s="80"/>
      <c r="W43" s="80"/>
    </row>
    <row r="44" spans="1:23" ht="15" customHeight="1" x14ac:dyDescent="0.15"/>
    <row r="45" spans="1:23" ht="15" customHeight="1" x14ac:dyDescent="0.15"/>
    <row r="46" spans="1:23" ht="15" customHeight="1" x14ac:dyDescent="0.15"/>
    <row r="47" spans="1:23" ht="15" customHeight="1" x14ac:dyDescent="0.15"/>
    <row r="48" spans="1:23" ht="15" customHeight="1" x14ac:dyDescent="0.15"/>
    <row r="49" ht="15" customHeight="1" x14ac:dyDescent="0.15"/>
    <row r="50" ht="15" customHeight="1" x14ac:dyDescent="0.15"/>
    <row r="51" ht="15" customHeight="1" x14ac:dyDescent="0.15"/>
    <row r="52" ht="15" customHeight="1" x14ac:dyDescent="0.15"/>
  </sheetData>
  <mergeCells count="1">
    <mergeCell ref="A43:W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3"/>
  <sheetViews>
    <sheetView workbookViewId="0">
      <pane xSplit="1" ySplit="4" topLeftCell="B5" activePane="bottomRight" state="frozen"/>
      <selection pane="topRight"/>
      <selection pane="bottomLeft"/>
      <selection pane="bottomRight" activeCell="A22" sqref="A22"/>
    </sheetView>
  </sheetViews>
  <sheetFormatPr baseColWidth="10" defaultColWidth="12.6640625" defaultRowHeight="13" x14ac:dyDescent="0.15"/>
  <cols>
    <col min="1" max="1" width="82.83203125" customWidth="1"/>
    <col min="2" max="5" width="14.33203125" customWidth="1"/>
    <col min="6" max="9" width="14.83203125" customWidth="1"/>
    <col min="10" max="21" width="15.33203125" customWidth="1"/>
    <col min="22" max="22" width="9" customWidth="1"/>
    <col min="23" max="24" width="16.6640625" customWidth="1"/>
    <col min="25" max="26" width="17.33203125" customWidth="1"/>
  </cols>
  <sheetData>
    <row r="1" spans="1:29" ht="15" customHeight="1" x14ac:dyDescent="0.15">
      <c r="A1" s="3" t="s">
        <v>0</v>
      </c>
      <c r="B1" s="10"/>
      <c r="C1" s="10"/>
      <c r="D1" s="10"/>
      <c r="E1" s="10"/>
      <c r="F1" s="10"/>
      <c r="G1" s="10"/>
      <c r="H1" s="10"/>
      <c r="I1" s="10"/>
      <c r="J1" s="10"/>
      <c r="K1" s="10"/>
      <c r="L1" s="10"/>
      <c r="M1" s="10"/>
      <c r="N1" s="10"/>
      <c r="O1" s="10"/>
      <c r="P1" s="10"/>
      <c r="Q1" s="10"/>
      <c r="R1" s="10"/>
      <c r="S1" s="10"/>
      <c r="T1" s="10"/>
      <c r="U1" s="10"/>
      <c r="V1" s="10"/>
      <c r="W1" s="10"/>
      <c r="X1" s="10"/>
      <c r="Y1" s="10"/>
      <c r="Z1" s="10"/>
      <c r="AA1" s="10"/>
    </row>
    <row r="2" spans="1:29" ht="15" customHeight="1" x14ac:dyDescent="0.15">
      <c r="A2" s="3" t="s">
        <v>101</v>
      </c>
      <c r="B2" s="10"/>
      <c r="C2" s="10"/>
      <c r="D2" s="10"/>
      <c r="E2" s="10"/>
      <c r="F2" s="10"/>
      <c r="G2" s="10"/>
      <c r="H2" s="10"/>
      <c r="I2" s="10"/>
      <c r="J2" s="10"/>
      <c r="K2" s="10"/>
      <c r="L2" s="10"/>
      <c r="M2" s="10"/>
      <c r="N2" s="10"/>
      <c r="O2" s="10"/>
      <c r="P2" s="10"/>
      <c r="Q2" s="10"/>
      <c r="R2" s="10"/>
      <c r="S2" s="10"/>
      <c r="T2" s="10"/>
      <c r="U2" s="10"/>
      <c r="V2" s="10"/>
      <c r="W2" s="10"/>
      <c r="X2" s="10"/>
      <c r="Y2" s="10"/>
      <c r="Z2" s="10"/>
      <c r="AA2" s="4"/>
      <c r="AB2" s="41"/>
    </row>
    <row r="3" spans="1:29" ht="15" customHeight="1" x14ac:dyDescent="0.15">
      <c r="A3" s="5" t="s">
        <v>2</v>
      </c>
      <c r="B3" s="6"/>
      <c r="C3" s="6"/>
      <c r="D3" s="6"/>
      <c r="E3" s="6"/>
      <c r="F3" s="6"/>
      <c r="G3" s="6"/>
      <c r="H3" s="6"/>
      <c r="I3" s="6"/>
      <c r="J3" s="6"/>
      <c r="K3" s="6"/>
      <c r="L3" s="6"/>
      <c r="M3" s="6"/>
      <c r="N3" s="6"/>
      <c r="O3" s="6"/>
      <c r="P3" s="6"/>
      <c r="Q3" s="6"/>
      <c r="R3" s="6"/>
      <c r="S3" s="6"/>
      <c r="T3" s="6"/>
      <c r="U3" s="6"/>
      <c r="V3" s="10"/>
      <c r="W3" s="79"/>
      <c r="X3" s="79"/>
      <c r="Y3" s="10"/>
      <c r="Z3" s="10"/>
      <c r="AA3" s="10"/>
    </row>
    <row r="4" spans="1:29" ht="15" customHeight="1" x14ac:dyDescent="0.15">
      <c r="A4" s="10"/>
      <c r="B4" s="42">
        <v>43190</v>
      </c>
      <c r="C4" s="42">
        <v>43281</v>
      </c>
      <c r="D4" s="42">
        <v>43373</v>
      </c>
      <c r="E4" s="42">
        <v>43465</v>
      </c>
      <c r="F4" s="42">
        <v>43555</v>
      </c>
      <c r="G4" s="42">
        <v>43646</v>
      </c>
      <c r="H4" s="42">
        <v>43738</v>
      </c>
      <c r="I4" s="42">
        <v>43830</v>
      </c>
      <c r="J4" s="42">
        <v>43921</v>
      </c>
      <c r="K4" s="42">
        <v>44012</v>
      </c>
      <c r="L4" s="42">
        <v>44104</v>
      </c>
      <c r="M4" s="42">
        <v>44196</v>
      </c>
      <c r="N4" s="42">
        <v>44286</v>
      </c>
      <c r="O4" s="42">
        <v>44377</v>
      </c>
      <c r="P4" s="42">
        <v>44469</v>
      </c>
      <c r="Q4" s="42">
        <v>44561</v>
      </c>
      <c r="R4" s="42">
        <v>44651</v>
      </c>
      <c r="S4" s="42">
        <v>44742</v>
      </c>
      <c r="T4" s="42">
        <v>44834</v>
      </c>
      <c r="U4" s="43">
        <v>44926</v>
      </c>
      <c r="V4" s="10"/>
      <c r="W4" s="42">
        <v>43100</v>
      </c>
      <c r="X4" s="42">
        <v>43465</v>
      </c>
      <c r="Y4" s="42">
        <v>43830</v>
      </c>
      <c r="Z4" s="42">
        <v>44196</v>
      </c>
      <c r="AA4" s="42">
        <v>44561</v>
      </c>
      <c r="AB4" s="43">
        <v>44926</v>
      </c>
    </row>
    <row r="5" spans="1:29" ht="15" customHeight="1" x14ac:dyDescent="0.15">
      <c r="A5" s="44" t="s">
        <v>102</v>
      </c>
      <c r="B5" s="9" t="s">
        <v>4</v>
      </c>
      <c r="C5" s="9"/>
      <c r="D5" s="9"/>
      <c r="E5" s="9"/>
      <c r="F5" s="9"/>
      <c r="G5" s="9"/>
      <c r="H5" s="9"/>
      <c r="I5" s="9"/>
      <c r="J5" s="9"/>
      <c r="K5" s="9"/>
      <c r="L5" s="9"/>
      <c r="M5" s="9"/>
      <c r="N5" s="9"/>
      <c r="O5" s="9"/>
      <c r="P5" s="9"/>
      <c r="Q5" s="9"/>
      <c r="R5" s="9"/>
      <c r="S5" s="9"/>
      <c r="T5" s="9"/>
      <c r="U5" s="9"/>
      <c r="V5" s="10"/>
      <c r="W5" s="9" t="s">
        <v>5</v>
      </c>
      <c r="X5" s="9" t="s">
        <v>5</v>
      </c>
      <c r="Y5" s="9" t="s">
        <v>5</v>
      </c>
      <c r="Z5" s="9" t="s">
        <v>5</v>
      </c>
      <c r="AA5" s="9" t="s">
        <v>5</v>
      </c>
      <c r="AB5" s="8" t="s">
        <v>5</v>
      </c>
    </row>
    <row r="6" spans="1:29" ht="15" customHeight="1" x14ac:dyDescent="0.15">
      <c r="A6" s="45" t="s">
        <v>103</v>
      </c>
      <c r="B6" s="11">
        <v>-465.5</v>
      </c>
      <c r="C6" s="11">
        <v>-4.0999999999999996</v>
      </c>
      <c r="D6" s="11">
        <v>-5.8</v>
      </c>
      <c r="E6" s="11">
        <v>-9.5</v>
      </c>
      <c r="F6" s="11">
        <v>-7.7</v>
      </c>
      <c r="G6" s="11">
        <v>-21.4</v>
      </c>
      <c r="H6" s="11">
        <v>-17</v>
      </c>
      <c r="I6" s="11">
        <v>-6.6</v>
      </c>
      <c r="J6" s="11">
        <v>39.299999999999997</v>
      </c>
      <c r="K6" s="11">
        <v>17.5</v>
      </c>
      <c r="L6" s="11">
        <v>32.700000000000003</v>
      </c>
      <c r="M6" s="11">
        <v>-345.8</v>
      </c>
      <c r="N6" s="46">
        <v>47600000</v>
      </c>
      <c r="O6" s="46">
        <v>88000000</v>
      </c>
      <c r="P6" s="46">
        <v>75600000</v>
      </c>
      <c r="Q6" s="46">
        <v>124600000</v>
      </c>
      <c r="R6" s="46">
        <v>79700000</v>
      </c>
      <c r="S6" s="46">
        <v>62000000</v>
      </c>
      <c r="T6" s="46">
        <v>83200000</v>
      </c>
      <c r="U6" s="46">
        <v>328300000</v>
      </c>
      <c r="V6" s="10"/>
      <c r="W6" s="11">
        <v>-111.7</v>
      </c>
      <c r="X6" s="11">
        <v>-484.9</v>
      </c>
      <c r="Y6" s="11">
        <v>-52.7</v>
      </c>
      <c r="Z6" s="11">
        <f>SUM(J6:M6)</f>
        <v>-256.3</v>
      </c>
      <c r="AA6" s="46">
        <f>SUM(N6:Q6)</f>
        <v>335800000</v>
      </c>
      <c r="AB6" s="47">
        <f>SUM(R6:U6)</f>
        <v>553200000</v>
      </c>
    </row>
    <row r="7" spans="1:29" ht="19.25" customHeight="1" x14ac:dyDescent="0.15">
      <c r="A7" s="45" t="s">
        <v>104</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15" customHeight="1" x14ac:dyDescent="0.15">
      <c r="A8" s="48" t="s">
        <v>105</v>
      </c>
      <c r="B8" s="15">
        <v>35.9</v>
      </c>
      <c r="C8" s="15">
        <v>40</v>
      </c>
      <c r="D8" s="15">
        <v>45.7</v>
      </c>
      <c r="E8" s="15">
        <v>45.2</v>
      </c>
      <c r="F8" s="15">
        <v>45.8</v>
      </c>
      <c r="G8" s="15">
        <v>46.1</v>
      </c>
      <c r="H8" s="15">
        <v>40.6</v>
      </c>
      <c r="I8" s="15">
        <v>41</v>
      </c>
      <c r="J8" s="15">
        <v>39.5</v>
      </c>
      <c r="K8" s="15">
        <v>40.1</v>
      </c>
      <c r="L8" s="15">
        <v>40.9</v>
      </c>
      <c r="M8" s="15">
        <v>38.799999999999997</v>
      </c>
      <c r="N8" s="49">
        <v>34700000</v>
      </c>
      <c r="O8" s="49">
        <v>36800000</v>
      </c>
      <c r="P8" s="49">
        <v>38800000</v>
      </c>
      <c r="Q8" s="49">
        <v>41100000</v>
      </c>
      <c r="R8" s="49">
        <v>39400000</v>
      </c>
      <c r="S8" s="49">
        <v>39221000</v>
      </c>
      <c r="T8" s="49">
        <v>38863000</v>
      </c>
      <c r="U8" s="49">
        <v>39600000</v>
      </c>
      <c r="V8" s="10"/>
      <c r="W8" s="15">
        <v>181.8</v>
      </c>
      <c r="X8" s="15">
        <v>166.8</v>
      </c>
      <c r="Y8" s="15">
        <v>173.5</v>
      </c>
      <c r="Z8" s="15">
        <f>SUM(J8:M8)</f>
        <v>159.30000000000001</v>
      </c>
      <c r="AA8" s="49">
        <f t="shared" ref="AA8:AA15" si="0">SUM(N8:Q8)</f>
        <v>151400000</v>
      </c>
      <c r="AB8" s="50">
        <f t="shared" ref="AB8:AB18" si="1">SUM(R8:U8)</f>
        <v>157084000</v>
      </c>
    </row>
    <row r="9" spans="1:29" ht="15" customHeight="1" x14ac:dyDescent="0.15">
      <c r="A9" s="48" t="s">
        <v>23</v>
      </c>
      <c r="B9" s="15">
        <v>486.5</v>
      </c>
      <c r="C9" s="15">
        <v>55.1</v>
      </c>
      <c r="D9" s="15">
        <v>55</v>
      </c>
      <c r="E9" s="15">
        <v>53.5</v>
      </c>
      <c r="F9" s="15">
        <v>55.6</v>
      </c>
      <c r="G9" s="15">
        <v>68.099999999999994</v>
      </c>
      <c r="H9" s="15">
        <v>68.2</v>
      </c>
      <c r="I9" s="15">
        <v>69.3</v>
      </c>
      <c r="J9" s="15">
        <v>39.799999999999997</v>
      </c>
      <c r="K9" s="15">
        <v>76.599999999999994</v>
      </c>
      <c r="L9" s="15">
        <v>75.7</v>
      </c>
      <c r="M9" s="15">
        <v>69.400000000000006</v>
      </c>
      <c r="N9" s="49">
        <v>67900000</v>
      </c>
      <c r="O9" s="49">
        <v>73900000</v>
      </c>
      <c r="P9" s="49">
        <v>72800000</v>
      </c>
      <c r="Q9" s="49">
        <v>72500000</v>
      </c>
      <c r="R9" s="49">
        <v>72300000</v>
      </c>
      <c r="S9" s="49">
        <v>84952000</v>
      </c>
      <c r="T9" s="49">
        <v>86137000</v>
      </c>
      <c r="U9" s="49">
        <v>87300000</v>
      </c>
      <c r="V9" s="10"/>
      <c r="W9" s="15">
        <v>164.6</v>
      </c>
      <c r="X9" s="15">
        <v>650.1</v>
      </c>
      <c r="Y9" s="15">
        <v>261.2</v>
      </c>
      <c r="Z9" s="15">
        <f>SUM(J9:M9)</f>
        <v>261.5</v>
      </c>
      <c r="AA9" s="49">
        <f t="shared" si="0"/>
        <v>287100000</v>
      </c>
      <c r="AB9" s="50">
        <f t="shared" si="1"/>
        <v>330689000</v>
      </c>
    </row>
    <row r="10" spans="1:29" ht="15" customHeight="1" x14ac:dyDescent="0.15">
      <c r="A10" s="48" t="s">
        <v>13</v>
      </c>
      <c r="B10" s="15">
        <v>0</v>
      </c>
      <c r="C10" s="15">
        <v>0</v>
      </c>
      <c r="D10" s="15">
        <v>0</v>
      </c>
      <c r="E10" s="15">
        <v>0</v>
      </c>
      <c r="F10" s="15">
        <v>0</v>
      </c>
      <c r="G10" s="15">
        <v>0</v>
      </c>
      <c r="H10" s="15">
        <v>0</v>
      </c>
      <c r="I10" s="15">
        <v>0</v>
      </c>
      <c r="J10" s="15">
        <v>0</v>
      </c>
      <c r="K10" s="15">
        <v>0</v>
      </c>
      <c r="L10" s="15">
        <v>0</v>
      </c>
      <c r="M10" s="15">
        <v>398.2</v>
      </c>
      <c r="N10" s="49">
        <v>17300000</v>
      </c>
      <c r="O10" s="49">
        <v>0</v>
      </c>
      <c r="P10" s="49">
        <v>0</v>
      </c>
      <c r="Q10" s="49">
        <v>14000000</v>
      </c>
      <c r="R10" s="49">
        <v>0</v>
      </c>
      <c r="S10" s="49">
        <v>8700000</v>
      </c>
      <c r="T10" s="49">
        <v>4033000</v>
      </c>
      <c r="U10" s="49">
        <v>162500000</v>
      </c>
      <c r="V10" s="10"/>
      <c r="W10" s="15">
        <v>0</v>
      </c>
      <c r="X10" s="15">
        <v>0</v>
      </c>
      <c r="Y10" s="15">
        <v>0</v>
      </c>
      <c r="Z10" s="15">
        <f>SUM(J10:M10)</f>
        <v>398.2</v>
      </c>
      <c r="AA10" s="49">
        <f t="shared" si="0"/>
        <v>31300000</v>
      </c>
      <c r="AB10" s="50">
        <f t="shared" si="1"/>
        <v>175233000</v>
      </c>
    </row>
    <row r="11" spans="1:29" ht="15.75" customHeight="1" x14ac:dyDescent="0.15">
      <c r="A11" s="48" t="s">
        <v>106</v>
      </c>
      <c r="B11" s="15">
        <v>0</v>
      </c>
      <c r="C11" s="15">
        <v>0</v>
      </c>
      <c r="D11" s="15">
        <v>0</v>
      </c>
      <c r="E11" s="15">
        <v>0</v>
      </c>
      <c r="F11" s="15">
        <v>0</v>
      </c>
      <c r="G11" s="15">
        <v>0</v>
      </c>
      <c r="H11" s="15">
        <v>0</v>
      </c>
      <c r="I11" s="15">
        <v>0</v>
      </c>
      <c r="J11" s="15">
        <v>0</v>
      </c>
      <c r="K11" s="15">
        <v>0</v>
      </c>
      <c r="L11" s="15">
        <v>0</v>
      </c>
      <c r="M11" s="15">
        <v>0</v>
      </c>
      <c r="N11" s="49">
        <v>700000</v>
      </c>
      <c r="O11" s="49">
        <v>1000000</v>
      </c>
      <c r="P11" s="49">
        <v>1100000</v>
      </c>
      <c r="Q11" s="49">
        <v>1000000</v>
      </c>
      <c r="R11" s="49">
        <v>1000000</v>
      </c>
      <c r="S11" s="49">
        <v>1100000</v>
      </c>
      <c r="T11" s="49">
        <v>1000000</v>
      </c>
      <c r="U11" s="49">
        <v>1100000</v>
      </c>
      <c r="V11" s="10"/>
      <c r="W11" s="15">
        <v>0</v>
      </c>
      <c r="X11" s="15">
        <v>0</v>
      </c>
      <c r="Y11" s="15">
        <v>0</v>
      </c>
      <c r="Z11" s="15">
        <v>0</v>
      </c>
      <c r="AA11" s="49">
        <f t="shared" si="0"/>
        <v>3800000</v>
      </c>
      <c r="AB11" s="50">
        <f t="shared" si="1"/>
        <v>4200000</v>
      </c>
    </row>
    <row r="12" spans="1:29" ht="15" customHeight="1" x14ac:dyDescent="0.15">
      <c r="A12" s="48" t="s">
        <v>107</v>
      </c>
      <c r="B12" s="15">
        <v>0</v>
      </c>
      <c r="C12" s="15">
        <v>0</v>
      </c>
      <c r="D12" s="15">
        <v>0</v>
      </c>
      <c r="E12" s="15">
        <v>0</v>
      </c>
      <c r="F12" s="15">
        <v>0</v>
      </c>
      <c r="G12" s="15">
        <v>-7.4</v>
      </c>
      <c r="H12" s="15">
        <v>1.7</v>
      </c>
      <c r="I12" s="15">
        <v>1.2</v>
      </c>
      <c r="J12" s="15">
        <v>-11</v>
      </c>
      <c r="K12" s="15">
        <v>-6.5</v>
      </c>
      <c r="L12" s="15">
        <v>0</v>
      </c>
      <c r="M12" s="15">
        <v>0</v>
      </c>
      <c r="N12" s="49">
        <v>0</v>
      </c>
      <c r="O12" s="49">
        <v>0</v>
      </c>
      <c r="P12" s="49">
        <v>0</v>
      </c>
      <c r="Q12" s="49">
        <v>0</v>
      </c>
      <c r="R12" s="49">
        <v>0</v>
      </c>
      <c r="S12" s="49">
        <v>-5000000</v>
      </c>
      <c r="T12" s="49">
        <v>0</v>
      </c>
      <c r="U12" s="49">
        <v>0</v>
      </c>
      <c r="V12" s="10"/>
      <c r="W12" s="15">
        <v>0</v>
      </c>
      <c r="X12" s="15">
        <v>0</v>
      </c>
      <c r="Y12" s="15">
        <v>-4.5</v>
      </c>
      <c r="Z12" s="15">
        <f>SUM(J12:M12)</f>
        <v>-17.5</v>
      </c>
      <c r="AA12" s="49">
        <f t="shared" si="0"/>
        <v>0</v>
      </c>
      <c r="AB12" s="50">
        <f t="shared" si="1"/>
        <v>-5000000</v>
      </c>
    </row>
    <row r="13" spans="1:29" ht="15" customHeight="1" x14ac:dyDescent="0.15">
      <c r="A13" s="48" t="s">
        <v>108</v>
      </c>
      <c r="B13" s="15">
        <v>2.4</v>
      </c>
      <c r="C13" s="15">
        <v>2.9</v>
      </c>
      <c r="D13" s="15">
        <v>3.2</v>
      </c>
      <c r="E13" s="15">
        <v>3.6</v>
      </c>
      <c r="F13" s="15">
        <v>3.9</v>
      </c>
      <c r="G13" s="15">
        <v>4.2</v>
      </c>
      <c r="H13" s="15">
        <v>4.5999999999999996</v>
      </c>
      <c r="I13" s="15">
        <v>4.8</v>
      </c>
      <c r="J13" s="15">
        <v>5.0999999999999996</v>
      </c>
      <c r="K13" s="15">
        <v>5.7</v>
      </c>
      <c r="L13" s="15">
        <v>6.7</v>
      </c>
      <c r="M13" s="15">
        <v>6.9</v>
      </c>
      <c r="N13" s="49">
        <v>7700000</v>
      </c>
      <c r="O13" s="49">
        <v>7700000</v>
      </c>
      <c r="P13" s="49">
        <v>8200000</v>
      </c>
      <c r="Q13" s="49">
        <v>8700000</v>
      </c>
      <c r="R13" s="49">
        <v>9000000</v>
      </c>
      <c r="S13" s="49">
        <v>9697000</v>
      </c>
      <c r="T13" s="49">
        <v>10209000</v>
      </c>
      <c r="U13" s="49">
        <v>10600000</v>
      </c>
      <c r="V13" s="10"/>
      <c r="W13" s="15">
        <v>6.6</v>
      </c>
      <c r="X13" s="15">
        <v>12.1</v>
      </c>
      <c r="Y13" s="15">
        <v>17.5</v>
      </c>
      <c r="Z13" s="15">
        <f>SUM(J13:M13)</f>
        <v>24.4</v>
      </c>
      <c r="AA13" s="49">
        <f t="shared" si="0"/>
        <v>32300000</v>
      </c>
      <c r="AB13" s="50">
        <f t="shared" si="1"/>
        <v>39506000</v>
      </c>
    </row>
    <row r="14" spans="1:29" ht="15" customHeight="1" x14ac:dyDescent="0.15">
      <c r="A14" s="48" t="s">
        <v>109</v>
      </c>
      <c r="B14" s="15">
        <v>0</v>
      </c>
      <c r="C14" s="15">
        <v>0</v>
      </c>
      <c r="D14" s="15">
        <v>0</v>
      </c>
      <c r="E14" s="15">
        <v>0</v>
      </c>
      <c r="F14" s="15">
        <v>0</v>
      </c>
      <c r="G14" s="15">
        <v>0</v>
      </c>
      <c r="H14" s="15">
        <v>0</v>
      </c>
      <c r="I14" s="15">
        <v>0</v>
      </c>
      <c r="J14" s="15">
        <v>0</v>
      </c>
      <c r="K14" s="15">
        <v>0</v>
      </c>
      <c r="L14" s="15">
        <v>0</v>
      </c>
      <c r="M14" s="15">
        <v>0</v>
      </c>
      <c r="N14" s="15">
        <v>0</v>
      </c>
      <c r="O14" s="15">
        <v>0</v>
      </c>
      <c r="P14" s="15">
        <v>0</v>
      </c>
      <c r="Q14" s="15">
        <v>0</v>
      </c>
      <c r="R14" s="15">
        <v>0</v>
      </c>
      <c r="S14" s="15">
        <v>0</v>
      </c>
      <c r="T14" s="15">
        <v>0</v>
      </c>
      <c r="U14" s="15">
        <v>0</v>
      </c>
      <c r="V14" s="10"/>
      <c r="W14" s="15">
        <v>9.4</v>
      </c>
      <c r="X14" s="15">
        <v>0</v>
      </c>
      <c r="Y14" s="15">
        <v>0</v>
      </c>
      <c r="Z14" s="15">
        <f>SUM(J14:M14)</f>
        <v>0</v>
      </c>
      <c r="AA14" s="49">
        <f t="shared" si="0"/>
        <v>0</v>
      </c>
      <c r="AB14" s="50">
        <f t="shared" si="1"/>
        <v>0</v>
      </c>
    </row>
    <row r="15" spans="1:29" ht="15" customHeight="1" x14ac:dyDescent="0.15">
      <c r="A15" s="51" t="s">
        <v>46</v>
      </c>
      <c r="B15" s="15">
        <v>0</v>
      </c>
      <c r="C15" s="15">
        <v>0</v>
      </c>
      <c r="D15" s="15">
        <v>0</v>
      </c>
      <c r="E15" s="15">
        <v>0</v>
      </c>
      <c r="F15" s="15">
        <v>0</v>
      </c>
      <c r="G15" s="15">
        <v>0</v>
      </c>
      <c r="H15" s="15">
        <v>0</v>
      </c>
      <c r="I15" s="15">
        <v>0</v>
      </c>
      <c r="J15" s="15">
        <v>0</v>
      </c>
      <c r="K15" s="15">
        <v>0</v>
      </c>
      <c r="L15" s="15">
        <v>0</v>
      </c>
      <c r="M15" s="15">
        <v>0</v>
      </c>
      <c r="N15" s="15">
        <v>0</v>
      </c>
      <c r="O15" s="15">
        <v>0</v>
      </c>
      <c r="P15" s="15">
        <v>0</v>
      </c>
      <c r="Q15" s="49">
        <v>-13600000</v>
      </c>
      <c r="R15" s="50">
        <v>0</v>
      </c>
      <c r="S15" s="50">
        <v>0</v>
      </c>
      <c r="T15" s="50">
        <v>0</v>
      </c>
      <c r="U15" s="50">
        <v>0</v>
      </c>
      <c r="V15" s="10"/>
      <c r="W15" s="15">
        <v>0</v>
      </c>
      <c r="X15" s="15">
        <v>0</v>
      </c>
      <c r="Y15" s="15">
        <v>0</v>
      </c>
      <c r="Z15" s="15">
        <f>SUM(J15:M15)</f>
        <v>0</v>
      </c>
      <c r="AA15" s="49">
        <f t="shared" si="0"/>
        <v>-13600000</v>
      </c>
      <c r="AB15" s="50">
        <f t="shared" si="1"/>
        <v>0</v>
      </c>
    </row>
    <row r="16" spans="1:29" ht="15" customHeight="1" x14ac:dyDescent="0.15">
      <c r="A16" s="51" t="s">
        <v>110</v>
      </c>
      <c r="B16" s="10"/>
      <c r="C16" s="10"/>
      <c r="D16" s="10"/>
      <c r="E16" s="10"/>
      <c r="F16" s="10"/>
      <c r="G16" s="10"/>
      <c r="H16" s="10"/>
      <c r="I16" s="10"/>
      <c r="J16" s="10"/>
      <c r="K16" s="10"/>
      <c r="L16" s="10"/>
      <c r="M16" s="10"/>
      <c r="N16" s="10"/>
      <c r="O16" s="10"/>
      <c r="P16" s="10"/>
      <c r="Q16" s="10"/>
      <c r="R16" s="50">
        <v>8900000</v>
      </c>
      <c r="S16" s="50">
        <v>500000</v>
      </c>
      <c r="T16" s="50">
        <v>15200000</v>
      </c>
      <c r="U16" s="50">
        <v>14800000</v>
      </c>
      <c r="V16" s="10"/>
      <c r="W16" s="10"/>
      <c r="X16" s="10"/>
      <c r="Y16" s="10"/>
      <c r="Z16" s="10"/>
      <c r="AA16" s="10"/>
      <c r="AB16" s="50">
        <f t="shared" si="1"/>
        <v>39400000</v>
      </c>
      <c r="AC16" s="1"/>
    </row>
    <row r="17" spans="1:29" ht="15" customHeight="1" x14ac:dyDescent="0.15">
      <c r="A17" s="51" t="s">
        <v>182</v>
      </c>
      <c r="B17" s="10"/>
      <c r="C17" s="10"/>
      <c r="D17" s="10"/>
      <c r="E17" s="10"/>
      <c r="F17" s="10"/>
      <c r="G17" s="10"/>
      <c r="H17" s="10"/>
      <c r="I17" s="10"/>
      <c r="J17" s="10"/>
      <c r="K17" s="10"/>
      <c r="L17" s="10"/>
      <c r="M17" s="10"/>
      <c r="N17" s="10"/>
      <c r="O17" s="10"/>
      <c r="P17" s="10"/>
      <c r="Q17" s="10"/>
      <c r="R17" s="50">
        <v>6400000</v>
      </c>
      <c r="S17" s="50">
        <v>7700000</v>
      </c>
      <c r="T17" s="50">
        <v>4400000</v>
      </c>
      <c r="U17" s="50">
        <v>-414800000</v>
      </c>
      <c r="V17" s="10"/>
      <c r="W17" s="10"/>
      <c r="X17" s="10"/>
      <c r="Y17" s="10"/>
      <c r="Z17" s="10"/>
      <c r="AA17" s="10"/>
      <c r="AB17" s="50">
        <f t="shared" si="1"/>
        <v>-396300000</v>
      </c>
    </row>
    <row r="18" spans="1:29" ht="15" customHeight="1" x14ac:dyDescent="0.15">
      <c r="A18" s="51" t="s">
        <v>111</v>
      </c>
      <c r="B18" s="15">
        <v>-0.6</v>
      </c>
      <c r="C18" s="15">
        <v>-0.5</v>
      </c>
      <c r="D18" s="15">
        <v>0.2</v>
      </c>
      <c r="E18" s="15">
        <v>-1</v>
      </c>
      <c r="F18" s="15">
        <v>-4.4000000000000004</v>
      </c>
      <c r="G18" s="15">
        <v>-3.2</v>
      </c>
      <c r="H18" s="15">
        <v>-0.7</v>
      </c>
      <c r="I18" s="15">
        <v>-3.8</v>
      </c>
      <c r="J18" s="15">
        <v>1.2</v>
      </c>
      <c r="K18" s="15">
        <v>-1.3</v>
      </c>
      <c r="L18" s="15">
        <v>-0.8</v>
      </c>
      <c r="M18" s="15">
        <v>-1.7</v>
      </c>
      <c r="N18" s="49">
        <v>-900000</v>
      </c>
      <c r="O18" s="49">
        <v>-5300000</v>
      </c>
      <c r="P18" s="49">
        <v>700000</v>
      </c>
      <c r="Q18" s="49">
        <v>1100000</v>
      </c>
      <c r="R18" s="50">
        <v>1800000</v>
      </c>
      <c r="S18" s="50">
        <v>1500000</v>
      </c>
      <c r="T18" s="50">
        <v>4200000</v>
      </c>
      <c r="U18" s="50">
        <v>-8300000</v>
      </c>
      <c r="V18" s="10"/>
      <c r="W18" s="15">
        <v>-1.7</v>
      </c>
      <c r="X18" s="15">
        <v>-1.9</v>
      </c>
      <c r="Y18" s="15">
        <v>-12.1</v>
      </c>
      <c r="Z18" s="15">
        <f>SUM(J18:M18)</f>
        <v>-2.6</v>
      </c>
      <c r="AA18" s="49">
        <f>SUM(N18:Q18)</f>
        <v>-4400000</v>
      </c>
      <c r="AB18" s="50">
        <f t="shared" si="1"/>
        <v>-800000</v>
      </c>
    </row>
    <row r="19" spans="1:29" ht="15" customHeight="1" x14ac:dyDescent="0.15">
      <c r="A19" s="52" t="s">
        <v>112</v>
      </c>
      <c r="B19" s="10"/>
      <c r="C19" s="10"/>
      <c r="D19" s="10"/>
      <c r="E19" s="10"/>
      <c r="F19" s="10"/>
      <c r="G19" s="10"/>
      <c r="H19" s="10"/>
      <c r="I19" s="10"/>
      <c r="J19" s="10"/>
      <c r="K19" s="10"/>
      <c r="L19" s="10"/>
      <c r="M19" s="10"/>
      <c r="N19" s="10"/>
      <c r="O19" s="10"/>
      <c r="P19" s="10"/>
      <c r="Q19" s="10"/>
      <c r="R19" s="35"/>
      <c r="S19" s="35"/>
      <c r="T19" s="35"/>
      <c r="V19" s="10"/>
      <c r="W19" s="10"/>
      <c r="X19" s="10"/>
      <c r="Y19" s="10"/>
      <c r="Z19" s="10"/>
      <c r="AA19" s="10"/>
      <c r="AB19" s="35"/>
    </row>
    <row r="20" spans="1:29" ht="15" customHeight="1" x14ac:dyDescent="0.15">
      <c r="A20" s="51" t="s">
        <v>70</v>
      </c>
      <c r="B20" s="15">
        <v>3.6</v>
      </c>
      <c r="C20" s="15">
        <v>-5.5</v>
      </c>
      <c r="D20" s="15">
        <v>2.2999999999999998</v>
      </c>
      <c r="E20" s="15">
        <v>-0.3</v>
      </c>
      <c r="F20" s="15">
        <v>-5.0999999999999996</v>
      </c>
      <c r="G20" s="15">
        <v>-3.4</v>
      </c>
      <c r="H20" s="15">
        <v>-1</v>
      </c>
      <c r="I20" s="15">
        <v>2</v>
      </c>
      <c r="J20" s="15">
        <v>-1.2</v>
      </c>
      <c r="K20" s="15">
        <v>-7.6</v>
      </c>
      <c r="L20" s="15">
        <v>-4.0999999999999996</v>
      </c>
      <c r="M20" s="15">
        <v>7.4</v>
      </c>
      <c r="N20" s="49">
        <v>-7100000</v>
      </c>
      <c r="O20" s="49">
        <v>-1500000</v>
      </c>
      <c r="P20" s="49">
        <v>11200000</v>
      </c>
      <c r="Q20" s="49">
        <v>-8800000</v>
      </c>
      <c r="R20" s="50">
        <v>4800000</v>
      </c>
      <c r="S20" s="50">
        <v>-3000000</v>
      </c>
      <c r="T20" s="50">
        <v>-4400000</v>
      </c>
      <c r="U20" s="50">
        <v>-2900000</v>
      </c>
      <c r="V20" s="10"/>
      <c r="W20" s="15">
        <v>-14.4</v>
      </c>
      <c r="X20" s="15">
        <v>0.1</v>
      </c>
      <c r="Y20" s="15">
        <v>-7.5</v>
      </c>
      <c r="Z20" s="15">
        <f t="shared" ref="Z20:Z27" si="2">SUM(J20:M20)</f>
        <v>-5.4999999999999982</v>
      </c>
      <c r="AA20" s="49">
        <f t="shared" ref="AA20:AA27" si="3">SUM(N20:Q20)</f>
        <v>-6200000</v>
      </c>
      <c r="AB20" s="50">
        <f t="shared" ref="AB20:AB30" si="4">SUM(R20:U20)</f>
        <v>-5500000</v>
      </c>
    </row>
    <row r="21" spans="1:29" ht="15" customHeight="1" x14ac:dyDescent="0.15">
      <c r="A21" s="51" t="s">
        <v>71</v>
      </c>
      <c r="B21" s="15">
        <v>-1.5</v>
      </c>
      <c r="C21" s="15">
        <v>-32.4</v>
      </c>
      <c r="D21" s="15">
        <v>-13.4</v>
      </c>
      <c r="E21" s="15">
        <v>-0.6</v>
      </c>
      <c r="F21" s="15">
        <v>-14.2</v>
      </c>
      <c r="G21" s="15">
        <v>-4.3</v>
      </c>
      <c r="H21" s="15">
        <v>-7.6</v>
      </c>
      <c r="I21" s="15">
        <v>7.9</v>
      </c>
      <c r="J21" s="15">
        <v>-14.7</v>
      </c>
      <c r="K21" s="15">
        <v>-7.7</v>
      </c>
      <c r="L21" s="15">
        <v>-1.6</v>
      </c>
      <c r="M21" s="15">
        <v>-15.4</v>
      </c>
      <c r="N21" s="49">
        <v>-12300000</v>
      </c>
      <c r="O21" s="49">
        <v>-11500000</v>
      </c>
      <c r="P21" s="49">
        <v>-24000000</v>
      </c>
      <c r="Q21" s="49">
        <v>-10600000</v>
      </c>
      <c r="R21" s="50">
        <v>-9700000</v>
      </c>
      <c r="S21" s="50">
        <v>-16500000</v>
      </c>
      <c r="T21" s="50">
        <v>2600000</v>
      </c>
      <c r="U21" s="50">
        <v>-26400000</v>
      </c>
      <c r="V21" s="10"/>
      <c r="W21" s="15">
        <v>-18.2</v>
      </c>
      <c r="X21" s="15">
        <v>-47.9</v>
      </c>
      <c r="Y21" s="15">
        <v>-18.2</v>
      </c>
      <c r="Z21" s="15">
        <f t="shared" si="2"/>
        <v>-39.4</v>
      </c>
      <c r="AA21" s="49">
        <f t="shared" si="3"/>
        <v>-58400000</v>
      </c>
      <c r="AB21" s="50">
        <f t="shared" si="4"/>
        <v>-50000000</v>
      </c>
    </row>
    <row r="22" spans="1:29" ht="15.75" customHeight="1" x14ac:dyDescent="0.15">
      <c r="A22" s="51" t="s">
        <v>78</v>
      </c>
      <c r="B22" s="15">
        <v>-5.7</v>
      </c>
      <c r="C22" s="15">
        <v>-11.8</v>
      </c>
      <c r="D22" s="15">
        <v>7.1</v>
      </c>
      <c r="E22" s="15">
        <v>-0.8</v>
      </c>
      <c r="F22" s="15">
        <v>11.2</v>
      </c>
      <c r="G22" s="15">
        <v>15</v>
      </c>
      <c r="H22" s="15">
        <v>15.6</v>
      </c>
      <c r="I22" s="15">
        <v>19.399999999999999</v>
      </c>
      <c r="J22" s="15">
        <v>17.8</v>
      </c>
      <c r="K22" s="15">
        <v>15.3</v>
      </c>
      <c r="L22" s="15">
        <v>22.3</v>
      </c>
      <c r="M22" s="15">
        <v>6.6</v>
      </c>
      <c r="N22" s="49">
        <v>17900000</v>
      </c>
      <c r="O22" s="49">
        <v>21200000</v>
      </c>
      <c r="P22" s="49">
        <v>26900000</v>
      </c>
      <c r="Q22" s="49">
        <v>-15500000</v>
      </c>
      <c r="R22" s="50">
        <f>17200000-R17</f>
        <v>10800000</v>
      </c>
      <c r="S22" s="50">
        <f>25600000-S17</f>
        <v>17900000</v>
      </c>
      <c r="T22" s="50">
        <f>3200000-T17</f>
        <v>-1200000</v>
      </c>
      <c r="U22" s="50">
        <v>-12800000</v>
      </c>
      <c r="V22" s="10"/>
      <c r="W22" s="15">
        <v>-10.6</v>
      </c>
      <c r="X22" s="15">
        <v>-11.2</v>
      </c>
      <c r="Y22" s="15">
        <v>61.2</v>
      </c>
      <c r="Z22" s="15">
        <f t="shared" si="2"/>
        <v>62.000000000000007</v>
      </c>
      <c r="AA22" s="49">
        <f t="shared" si="3"/>
        <v>50500000</v>
      </c>
      <c r="AB22" s="50">
        <f t="shared" si="4"/>
        <v>14700000</v>
      </c>
      <c r="AC22" s="1"/>
    </row>
    <row r="23" spans="1:29" ht="15" customHeight="1" x14ac:dyDescent="0.15">
      <c r="A23" s="51" t="s">
        <v>82</v>
      </c>
      <c r="B23" s="15">
        <v>-2.8</v>
      </c>
      <c r="C23" s="15">
        <v>-5.7</v>
      </c>
      <c r="D23" s="15">
        <v>4.5999999999999996</v>
      </c>
      <c r="E23" s="15">
        <v>2.2000000000000002</v>
      </c>
      <c r="F23" s="15">
        <v>-5.2</v>
      </c>
      <c r="G23" s="15">
        <v>3.4</v>
      </c>
      <c r="H23" s="15">
        <v>-0.6</v>
      </c>
      <c r="I23" s="15">
        <v>8.8000000000000007</v>
      </c>
      <c r="J23" s="15">
        <v>-7.8</v>
      </c>
      <c r="K23" s="15">
        <v>-5</v>
      </c>
      <c r="L23" s="15">
        <v>3.9</v>
      </c>
      <c r="M23" s="15">
        <v>-11</v>
      </c>
      <c r="N23" s="49">
        <v>10100000</v>
      </c>
      <c r="O23" s="49">
        <v>2100000</v>
      </c>
      <c r="P23" s="49">
        <v>-7500000</v>
      </c>
      <c r="Q23" s="49">
        <v>2900000</v>
      </c>
      <c r="R23" s="50">
        <v>-1000000</v>
      </c>
      <c r="S23" s="50">
        <v>2400000</v>
      </c>
      <c r="T23" s="50">
        <v>8900000</v>
      </c>
      <c r="U23" s="50">
        <v>2700000</v>
      </c>
      <c r="V23" s="10"/>
      <c r="W23" s="15">
        <v>16.2</v>
      </c>
      <c r="X23" s="15">
        <v>-1.7</v>
      </c>
      <c r="Y23" s="15">
        <v>6.4</v>
      </c>
      <c r="Z23" s="15">
        <f t="shared" si="2"/>
        <v>-19.899999999999999</v>
      </c>
      <c r="AA23" s="49">
        <f t="shared" si="3"/>
        <v>7600000</v>
      </c>
      <c r="AB23" s="50">
        <f t="shared" si="4"/>
        <v>13000000</v>
      </c>
    </row>
    <row r="24" spans="1:29" ht="15" customHeight="1" x14ac:dyDescent="0.15">
      <c r="A24" s="51" t="s">
        <v>83</v>
      </c>
      <c r="B24" s="15">
        <v>8.8000000000000007</v>
      </c>
      <c r="C24" s="15">
        <v>35.700000000000003</v>
      </c>
      <c r="D24" s="15">
        <v>-3.9</v>
      </c>
      <c r="E24" s="15">
        <v>-0.3</v>
      </c>
      <c r="F24" s="15">
        <v>10</v>
      </c>
      <c r="G24" s="15">
        <v>0.5</v>
      </c>
      <c r="H24" s="15">
        <v>-1</v>
      </c>
      <c r="I24" s="15">
        <v>13.5</v>
      </c>
      <c r="J24" s="15">
        <v>-9.9</v>
      </c>
      <c r="K24" s="15">
        <v>-14.8</v>
      </c>
      <c r="L24" s="15">
        <v>2</v>
      </c>
      <c r="M24" s="15">
        <v>12.9</v>
      </c>
      <c r="N24" s="49">
        <v>6300000</v>
      </c>
      <c r="O24" s="49">
        <v>-14600000</v>
      </c>
      <c r="P24" s="49">
        <v>11100000</v>
      </c>
      <c r="Q24" s="49">
        <v>-37400000</v>
      </c>
      <c r="R24" s="50">
        <v>14700000</v>
      </c>
      <c r="S24" s="50">
        <v>-5600000</v>
      </c>
      <c r="T24" s="50">
        <v>-6700000</v>
      </c>
      <c r="U24" s="50">
        <v>2300000</v>
      </c>
      <c r="V24" s="10"/>
      <c r="W24" s="15">
        <v>34</v>
      </c>
      <c r="X24" s="15">
        <v>40.299999999999997</v>
      </c>
      <c r="Y24" s="15">
        <v>23</v>
      </c>
      <c r="Z24" s="15">
        <f t="shared" si="2"/>
        <v>-9.8000000000000025</v>
      </c>
      <c r="AA24" s="49">
        <f t="shared" si="3"/>
        <v>-34600000</v>
      </c>
      <c r="AB24" s="50">
        <f t="shared" si="4"/>
        <v>4700000</v>
      </c>
      <c r="AC24" s="1"/>
    </row>
    <row r="25" spans="1:29" ht="15" customHeight="1" x14ac:dyDescent="0.15">
      <c r="A25" s="51" t="s">
        <v>84</v>
      </c>
      <c r="B25" s="15">
        <v>-26.2</v>
      </c>
      <c r="C25" s="15">
        <v>15.3</v>
      </c>
      <c r="D25" s="15">
        <v>18.100000000000001</v>
      </c>
      <c r="E25" s="15">
        <v>17.8</v>
      </c>
      <c r="F25" s="15">
        <v>-45.9</v>
      </c>
      <c r="G25" s="15">
        <v>21.1</v>
      </c>
      <c r="H25" s="15">
        <v>21.7</v>
      </c>
      <c r="I25" s="15">
        <v>22.2</v>
      </c>
      <c r="J25" s="15">
        <v>-59.7</v>
      </c>
      <c r="K25" s="15">
        <v>29.4</v>
      </c>
      <c r="L25" s="15">
        <v>22.2</v>
      </c>
      <c r="M25" s="15">
        <v>19.8</v>
      </c>
      <c r="N25" s="49">
        <v>-70600000</v>
      </c>
      <c r="O25" s="49">
        <v>33000000</v>
      </c>
      <c r="P25" s="49">
        <v>30800000</v>
      </c>
      <c r="Q25" s="49">
        <v>30300000</v>
      </c>
      <c r="R25" s="50">
        <v>-94500000</v>
      </c>
      <c r="S25" s="50">
        <v>29300000</v>
      </c>
      <c r="T25" s="50">
        <v>29300000</v>
      </c>
      <c r="U25" s="50">
        <v>29100000</v>
      </c>
      <c r="V25" s="10"/>
      <c r="W25" s="15">
        <v>14.4</v>
      </c>
      <c r="X25" s="15">
        <v>25</v>
      </c>
      <c r="Y25" s="15">
        <v>19.100000000000001</v>
      </c>
      <c r="Z25" s="15">
        <f t="shared" si="2"/>
        <v>11.699999999999996</v>
      </c>
      <c r="AA25" s="49">
        <f t="shared" si="3"/>
        <v>23500000</v>
      </c>
      <c r="AB25" s="50">
        <f t="shared" si="4"/>
        <v>-6800000</v>
      </c>
    </row>
    <row r="26" spans="1:29" ht="15.75" customHeight="1" x14ac:dyDescent="0.15">
      <c r="A26" s="51" t="s">
        <v>87</v>
      </c>
      <c r="B26" s="15">
        <v>26.7</v>
      </c>
      <c r="C26" s="15">
        <v>19.7</v>
      </c>
      <c r="D26" s="15">
        <v>14.4</v>
      </c>
      <c r="E26" s="15">
        <v>5.6</v>
      </c>
      <c r="F26" s="15">
        <v>18.600000000000001</v>
      </c>
      <c r="G26" s="15">
        <v>9.4</v>
      </c>
      <c r="H26" s="15">
        <v>26.7</v>
      </c>
      <c r="I26" s="15">
        <v>14</v>
      </c>
      <c r="J26" s="15">
        <v>22.2</v>
      </c>
      <c r="K26" s="15">
        <v>6.5</v>
      </c>
      <c r="L26" s="15">
        <v>14.7</v>
      </c>
      <c r="M26" s="15">
        <v>11.7</v>
      </c>
      <c r="N26" s="49">
        <v>28900000</v>
      </c>
      <c r="O26" s="49">
        <v>15500000</v>
      </c>
      <c r="P26" s="49">
        <v>12200000</v>
      </c>
      <c r="Q26" s="49">
        <v>3200000</v>
      </c>
      <c r="R26" s="50">
        <v>19500000</v>
      </c>
      <c r="S26" s="50">
        <v>-200000</v>
      </c>
      <c r="T26" s="50">
        <v>6800000</v>
      </c>
      <c r="U26" s="50">
        <v>-500000</v>
      </c>
      <c r="V26" s="10"/>
      <c r="W26" s="15">
        <v>64.3</v>
      </c>
      <c r="X26" s="15">
        <v>66.400000000000006</v>
      </c>
      <c r="Y26" s="15">
        <v>68.7</v>
      </c>
      <c r="Z26" s="15">
        <f t="shared" si="2"/>
        <v>55.099999999999994</v>
      </c>
      <c r="AA26" s="49">
        <f t="shared" si="3"/>
        <v>59800000</v>
      </c>
      <c r="AB26" s="50">
        <f t="shared" si="4"/>
        <v>25600000</v>
      </c>
    </row>
    <row r="27" spans="1:29" ht="15.75" customHeight="1" x14ac:dyDescent="0.15">
      <c r="A27" s="51" t="s">
        <v>113</v>
      </c>
      <c r="B27" s="15">
        <v>0.2</v>
      </c>
      <c r="C27" s="15">
        <v>3.2</v>
      </c>
      <c r="D27" s="15">
        <v>0.5</v>
      </c>
      <c r="E27" s="15">
        <v>8.3000000000000007</v>
      </c>
      <c r="F27" s="15">
        <v>-13.2</v>
      </c>
      <c r="G27" s="15">
        <v>-14</v>
      </c>
      <c r="H27" s="15">
        <v>-18.399999999999999</v>
      </c>
      <c r="I27" s="15">
        <v>-16.8</v>
      </c>
      <c r="J27" s="15">
        <v>-16.5</v>
      </c>
      <c r="K27" s="15">
        <v>-9.6999999999999993</v>
      </c>
      <c r="L27" s="15">
        <v>-16.399999999999999</v>
      </c>
      <c r="M27" s="15">
        <v>-30.3</v>
      </c>
      <c r="N27" s="49">
        <v>-34100000</v>
      </c>
      <c r="O27" s="49">
        <v>-26400000</v>
      </c>
      <c r="P27" s="49">
        <v>-27600000</v>
      </c>
      <c r="Q27" s="49">
        <v>-21100000</v>
      </c>
      <c r="R27" s="50">
        <v>-2300000</v>
      </c>
      <c r="S27" s="50">
        <v>-3600000</v>
      </c>
      <c r="T27" s="50">
        <v>-7300000</v>
      </c>
      <c r="U27" s="50">
        <v>-4700000</v>
      </c>
      <c r="V27" s="10"/>
      <c r="W27" s="15">
        <v>-4.4000000000000004</v>
      </c>
      <c r="X27" s="15">
        <v>12.2</v>
      </c>
      <c r="Y27" s="15">
        <v>-62.4</v>
      </c>
      <c r="Z27" s="15">
        <f t="shared" si="2"/>
        <v>-72.899999999999991</v>
      </c>
      <c r="AA27" s="49">
        <f t="shared" si="3"/>
        <v>-109200000</v>
      </c>
      <c r="AB27" s="50">
        <f t="shared" si="4"/>
        <v>-17900000</v>
      </c>
      <c r="AC27" s="1"/>
    </row>
    <row r="28" spans="1:29" ht="15" customHeight="1" x14ac:dyDescent="0.15">
      <c r="A28" s="51" t="s">
        <v>114</v>
      </c>
      <c r="B28" s="10"/>
      <c r="C28" s="10"/>
      <c r="D28" s="10"/>
      <c r="E28" s="10"/>
      <c r="F28" s="10"/>
      <c r="G28" s="10"/>
      <c r="H28" s="10"/>
      <c r="I28" s="10"/>
      <c r="J28" s="10"/>
      <c r="K28" s="10"/>
      <c r="L28" s="10"/>
      <c r="M28" s="10"/>
      <c r="N28" s="10"/>
      <c r="O28" s="10"/>
      <c r="P28" s="10"/>
      <c r="Q28" s="10"/>
      <c r="R28" s="50">
        <v>-20300000</v>
      </c>
      <c r="S28" s="50">
        <v>-23600000</v>
      </c>
      <c r="T28" s="50">
        <v>-28700000</v>
      </c>
      <c r="U28" s="50">
        <v>-13800000</v>
      </c>
      <c r="V28" s="10"/>
      <c r="W28" s="10"/>
      <c r="X28" s="10"/>
      <c r="Y28" s="10"/>
      <c r="Z28" s="10"/>
      <c r="AA28" s="10"/>
      <c r="AB28" s="50">
        <f t="shared" si="4"/>
        <v>-86400000</v>
      </c>
      <c r="AC28" s="1"/>
    </row>
    <row r="29" spans="1:29" ht="15" customHeight="1" x14ac:dyDescent="0.15">
      <c r="A29" s="48" t="s">
        <v>115</v>
      </c>
      <c r="B29" s="15">
        <v>0</v>
      </c>
      <c r="C29" s="15">
        <v>0</v>
      </c>
      <c r="D29" s="15">
        <v>0</v>
      </c>
      <c r="E29" s="15">
        <v>0</v>
      </c>
      <c r="F29" s="15">
        <v>13.8</v>
      </c>
      <c r="G29" s="15">
        <v>14.7</v>
      </c>
      <c r="H29" s="15">
        <v>16.899999999999999</v>
      </c>
      <c r="I29" s="15">
        <v>9.9</v>
      </c>
      <c r="J29" s="15">
        <v>9.1999999999999993</v>
      </c>
      <c r="K29" s="15">
        <v>7.4</v>
      </c>
      <c r="L29" s="15">
        <v>2.7</v>
      </c>
      <c r="M29" s="15">
        <v>3.2</v>
      </c>
      <c r="N29" s="49">
        <v>1600000</v>
      </c>
      <c r="O29" s="49">
        <v>0</v>
      </c>
      <c r="P29" s="49">
        <v>1200000</v>
      </c>
      <c r="Q29" s="49">
        <v>2300000</v>
      </c>
      <c r="R29" s="50">
        <v>900000</v>
      </c>
      <c r="S29" s="50">
        <v>2400000</v>
      </c>
      <c r="T29" s="50">
        <v>4900000</v>
      </c>
      <c r="U29" s="50">
        <v>500000</v>
      </c>
      <c r="V29" s="10"/>
      <c r="W29" s="15">
        <v>0</v>
      </c>
      <c r="X29" s="15">
        <v>0</v>
      </c>
      <c r="Y29" s="15">
        <v>55.3</v>
      </c>
      <c r="Z29" s="15">
        <f>SUM(J29:M29)</f>
        <v>22.5</v>
      </c>
      <c r="AA29" s="49">
        <f>SUM(N29:Q29)</f>
        <v>5100000</v>
      </c>
      <c r="AB29" s="50">
        <f t="shared" si="4"/>
        <v>8700000</v>
      </c>
    </row>
    <row r="30" spans="1:29" ht="15" customHeight="1" x14ac:dyDescent="0.15">
      <c r="A30" s="48" t="s">
        <v>116</v>
      </c>
      <c r="B30" s="13">
        <v>0</v>
      </c>
      <c r="C30" s="13">
        <v>0</v>
      </c>
      <c r="D30" s="13">
        <v>0</v>
      </c>
      <c r="E30" s="13">
        <v>0</v>
      </c>
      <c r="F30" s="13">
        <v>0</v>
      </c>
      <c r="G30" s="13">
        <v>0</v>
      </c>
      <c r="H30" s="13">
        <v>0</v>
      </c>
      <c r="I30" s="13">
        <v>0</v>
      </c>
      <c r="J30" s="13">
        <v>0</v>
      </c>
      <c r="K30" s="13">
        <v>0</v>
      </c>
      <c r="L30" s="13">
        <v>0</v>
      </c>
      <c r="M30" s="13">
        <v>0</v>
      </c>
      <c r="N30" s="53">
        <v>0</v>
      </c>
      <c r="O30" s="53">
        <v>0</v>
      </c>
      <c r="P30" s="53">
        <v>0</v>
      </c>
      <c r="Q30" s="53">
        <v>-32000000</v>
      </c>
      <c r="R30" s="53">
        <v>0</v>
      </c>
      <c r="S30" s="53">
        <v>0</v>
      </c>
      <c r="T30" s="53">
        <v>0</v>
      </c>
      <c r="U30" s="53">
        <v>0</v>
      </c>
      <c r="V30" s="10"/>
      <c r="W30" s="13">
        <v>0</v>
      </c>
      <c r="X30" s="13">
        <v>0</v>
      </c>
      <c r="Y30" s="13">
        <v>0</v>
      </c>
      <c r="Z30" s="13">
        <v>0</v>
      </c>
      <c r="AA30" s="53">
        <f>SUM(N30:Q30)</f>
        <v>-32000000</v>
      </c>
      <c r="AB30" s="54">
        <f t="shared" si="4"/>
        <v>0</v>
      </c>
    </row>
    <row r="31" spans="1:29" ht="15" customHeight="1" x14ac:dyDescent="0.15">
      <c r="A31" s="44" t="s">
        <v>117</v>
      </c>
      <c r="B31" s="18">
        <v>61.8</v>
      </c>
      <c r="C31" s="18">
        <v>111.9</v>
      </c>
      <c r="D31" s="18">
        <v>128</v>
      </c>
      <c r="E31" s="18">
        <v>123.7</v>
      </c>
      <c r="F31" s="18">
        <f t="shared" ref="F31:P31" si="5">SUM(F6:F29)</f>
        <v>63.199999999999989</v>
      </c>
      <c r="G31" s="18">
        <f t="shared" si="5"/>
        <v>128.79999999999998</v>
      </c>
      <c r="H31" s="18">
        <f t="shared" si="5"/>
        <v>149.70000000000002</v>
      </c>
      <c r="I31" s="18">
        <f t="shared" si="5"/>
        <v>186.79999999999998</v>
      </c>
      <c r="J31" s="18">
        <f t="shared" si="5"/>
        <v>53.299999999999983</v>
      </c>
      <c r="K31" s="18">
        <f t="shared" si="5"/>
        <v>145.89999999999998</v>
      </c>
      <c r="L31" s="18">
        <f t="shared" si="5"/>
        <v>200.89999999999998</v>
      </c>
      <c r="M31" s="18">
        <f t="shared" si="5"/>
        <v>170.7</v>
      </c>
      <c r="N31" s="55">
        <f t="shared" si="5"/>
        <v>115700000</v>
      </c>
      <c r="O31" s="55">
        <f t="shared" si="5"/>
        <v>219900000</v>
      </c>
      <c r="P31" s="55">
        <f t="shared" si="5"/>
        <v>231500000</v>
      </c>
      <c r="Q31" s="55">
        <f>SUM(Q6:Q30)</f>
        <v>162700000</v>
      </c>
      <c r="R31" s="55">
        <f>SUM(R6:R30)</f>
        <v>141400000</v>
      </c>
      <c r="S31" s="55">
        <f>SUM(S6:S30)</f>
        <v>209870000</v>
      </c>
      <c r="T31" s="55">
        <f>SUM(T6:T30)</f>
        <v>251442000</v>
      </c>
      <c r="U31" s="55">
        <f>SUM(U6:U30)</f>
        <v>194600000</v>
      </c>
      <c r="V31" s="10"/>
      <c r="W31" s="18">
        <v>330.3</v>
      </c>
      <c r="X31" s="18">
        <v>425.4</v>
      </c>
      <c r="Y31" s="18">
        <v>528.5</v>
      </c>
      <c r="Z31" s="18">
        <f>SUM(Z6:Z29)</f>
        <v>570.80000000000018</v>
      </c>
      <c r="AA31" s="55">
        <f>SUM(AA6:AA30)</f>
        <v>729800000</v>
      </c>
      <c r="AB31" s="56">
        <f>SUM(AB6:AB30)</f>
        <v>797312000</v>
      </c>
    </row>
    <row r="32" spans="1:29" ht="15" customHeight="1" x14ac:dyDescent="0.15">
      <c r="A32" s="44" t="s">
        <v>118</v>
      </c>
      <c r="B32" s="38"/>
      <c r="C32" s="38"/>
      <c r="D32" s="38"/>
      <c r="E32" s="38"/>
      <c r="F32" s="38"/>
      <c r="G32" s="38"/>
      <c r="H32" s="38"/>
      <c r="I32" s="38"/>
      <c r="J32" s="38"/>
      <c r="K32" s="38"/>
      <c r="L32" s="38"/>
      <c r="M32" s="38"/>
      <c r="N32" s="38"/>
      <c r="O32" s="38"/>
      <c r="P32" s="38"/>
      <c r="Q32" s="38"/>
      <c r="R32" s="38"/>
      <c r="S32" s="38"/>
      <c r="T32" s="38"/>
      <c r="U32" s="38"/>
      <c r="V32" s="10"/>
      <c r="W32" s="38"/>
      <c r="X32" s="38"/>
      <c r="Y32" s="38"/>
      <c r="Z32" s="38"/>
      <c r="AA32" s="38"/>
      <c r="AB32" s="74"/>
    </row>
    <row r="33" spans="1:28" ht="15" customHeight="1" x14ac:dyDescent="0.15">
      <c r="A33" s="45" t="s">
        <v>119</v>
      </c>
      <c r="B33" s="15">
        <v>-9.9</v>
      </c>
      <c r="C33" s="15">
        <v>-9.6999999999999993</v>
      </c>
      <c r="D33" s="15">
        <v>-8</v>
      </c>
      <c r="E33" s="15">
        <v>-35.4</v>
      </c>
      <c r="F33" s="15">
        <v>-29.7</v>
      </c>
      <c r="G33" s="15">
        <v>-33.700000000000003</v>
      </c>
      <c r="H33" s="15">
        <v>-47.2</v>
      </c>
      <c r="I33" s="15">
        <v>-25.5</v>
      </c>
      <c r="J33" s="15">
        <v>-27.8</v>
      </c>
      <c r="K33" s="15">
        <v>-26.1</v>
      </c>
      <c r="L33" s="15">
        <v>-13.9</v>
      </c>
      <c r="M33" s="15">
        <v>-12.3</v>
      </c>
      <c r="N33" s="49">
        <v>-6900000</v>
      </c>
      <c r="O33" s="49">
        <v>-3900000</v>
      </c>
      <c r="P33" s="49">
        <v>-10000000</v>
      </c>
      <c r="Q33" s="49">
        <v>-1300000</v>
      </c>
      <c r="R33" s="49">
        <v>-10700000</v>
      </c>
      <c r="S33" s="49">
        <v>-4000000</v>
      </c>
      <c r="T33" s="49">
        <v>-6200000</v>
      </c>
      <c r="U33" s="49">
        <v>-12900000</v>
      </c>
      <c r="V33" s="10"/>
      <c r="W33" s="15">
        <v>-25.3</v>
      </c>
      <c r="X33" s="15">
        <v>-63</v>
      </c>
      <c r="Y33" s="15">
        <v>-136.1</v>
      </c>
      <c r="Z33" s="15">
        <f t="shared" ref="Z33:Z38" si="6">SUM(J33:M33)</f>
        <v>-80.100000000000009</v>
      </c>
      <c r="AA33" s="49">
        <f t="shared" ref="AA33:AA38" si="7">SUM(N33:Q33)</f>
        <v>-22100000</v>
      </c>
      <c r="AB33" s="50">
        <f t="shared" ref="AB33:AB40" si="8">SUM(R33:U33)</f>
        <v>-33800000</v>
      </c>
    </row>
    <row r="34" spans="1:28" ht="15" customHeight="1" x14ac:dyDescent="0.15">
      <c r="A34" s="45" t="s">
        <v>120</v>
      </c>
      <c r="B34" s="15">
        <v>0</v>
      </c>
      <c r="C34" s="15">
        <v>0</v>
      </c>
      <c r="D34" s="15">
        <v>0</v>
      </c>
      <c r="E34" s="15">
        <v>0</v>
      </c>
      <c r="F34" s="15">
        <v>-172.1</v>
      </c>
      <c r="G34" s="15">
        <v>0.5</v>
      </c>
      <c r="H34" s="15">
        <v>0</v>
      </c>
      <c r="I34" s="15">
        <v>-2.2999999999999998</v>
      </c>
      <c r="J34" s="15">
        <v>0</v>
      </c>
      <c r="K34" s="15">
        <v>0</v>
      </c>
      <c r="L34" s="15">
        <v>0</v>
      </c>
      <c r="M34" s="15">
        <v>0</v>
      </c>
      <c r="N34" s="49">
        <v>-125400000</v>
      </c>
      <c r="O34" s="49">
        <v>0</v>
      </c>
      <c r="P34" s="49">
        <v>100000</v>
      </c>
      <c r="Q34" s="49">
        <v>-14700000</v>
      </c>
      <c r="R34" s="49">
        <v>0</v>
      </c>
      <c r="S34" s="49">
        <v>0</v>
      </c>
      <c r="T34" s="49">
        <v>0</v>
      </c>
      <c r="U34" s="49">
        <v>-75400000</v>
      </c>
      <c r="V34" s="10"/>
      <c r="W34" s="15">
        <v>0</v>
      </c>
      <c r="X34" s="15">
        <v>0</v>
      </c>
      <c r="Y34" s="15">
        <v>-173.9</v>
      </c>
      <c r="Z34" s="15">
        <f t="shared" si="6"/>
        <v>0</v>
      </c>
      <c r="AA34" s="49">
        <f t="shared" si="7"/>
        <v>-140000000</v>
      </c>
      <c r="AB34" s="50">
        <f t="shared" si="8"/>
        <v>-75400000</v>
      </c>
    </row>
    <row r="35" spans="1:28" ht="16.75" customHeight="1" x14ac:dyDescent="0.15">
      <c r="A35" s="57" t="s">
        <v>121</v>
      </c>
      <c r="B35" s="22">
        <v>-2.5</v>
      </c>
      <c r="C35" s="22">
        <v>0</v>
      </c>
      <c r="D35" s="22">
        <v>-0.4</v>
      </c>
      <c r="E35" s="22">
        <v>-0.1</v>
      </c>
      <c r="F35" s="22">
        <v>0</v>
      </c>
      <c r="G35" s="22">
        <v>0</v>
      </c>
      <c r="H35" s="22">
        <v>0</v>
      </c>
      <c r="I35" s="22">
        <v>0</v>
      </c>
      <c r="J35" s="22">
        <v>0</v>
      </c>
      <c r="K35" s="22">
        <v>0</v>
      </c>
      <c r="L35" s="22">
        <v>0</v>
      </c>
      <c r="M35" s="22">
        <v>0</v>
      </c>
      <c r="N35" s="50">
        <v>0</v>
      </c>
      <c r="O35" s="50">
        <v>0</v>
      </c>
      <c r="P35" s="50">
        <v>0</v>
      </c>
      <c r="Q35" s="50">
        <v>0</v>
      </c>
      <c r="R35" s="49">
        <v>-400000</v>
      </c>
      <c r="S35" s="49">
        <v>-700000</v>
      </c>
      <c r="T35" s="50">
        <v>0</v>
      </c>
      <c r="U35" s="50">
        <v>0</v>
      </c>
      <c r="W35" s="22">
        <v>-0.8</v>
      </c>
      <c r="X35" s="22">
        <v>-3</v>
      </c>
      <c r="Y35" s="22">
        <v>0</v>
      </c>
      <c r="Z35" s="22">
        <f t="shared" si="6"/>
        <v>0</v>
      </c>
      <c r="AA35" s="50">
        <f t="shared" si="7"/>
        <v>0</v>
      </c>
      <c r="AB35" s="50">
        <f t="shared" si="8"/>
        <v>-1100000</v>
      </c>
    </row>
    <row r="36" spans="1:28" ht="15" customHeight="1" x14ac:dyDescent="0.15">
      <c r="A36" s="45" t="s">
        <v>122</v>
      </c>
      <c r="B36" s="15">
        <v>-180.8</v>
      </c>
      <c r="C36" s="15">
        <v>-315.10000000000002</v>
      </c>
      <c r="D36" s="15">
        <v>-168.4</v>
      </c>
      <c r="E36" s="15">
        <v>-191.1</v>
      </c>
      <c r="F36" s="15">
        <v>-153</v>
      </c>
      <c r="G36" s="15">
        <v>-236.7</v>
      </c>
      <c r="H36" s="15">
        <v>-193</v>
      </c>
      <c r="I36" s="15">
        <v>-192.7</v>
      </c>
      <c r="J36" s="15">
        <v>-120.5</v>
      </c>
      <c r="K36" s="15">
        <v>-308.7</v>
      </c>
      <c r="L36" s="15">
        <v>-111.9</v>
      </c>
      <c r="M36" s="15">
        <v>-215</v>
      </c>
      <c r="N36" s="49">
        <v>-513900000</v>
      </c>
      <c r="O36" s="49">
        <v>-179800000</v>
      </c>
      <c r="P36" s="49">
        <v>-366900000</v>
      </c>
      <c r="Q36" s="49">
        <v>-77800000</v>
      </c>
      <c r="R36" s="50">
        <v>-81600000</v>
      </c>
      <c r="S36" s="50">
        <v>-219900000</v>
      </c>
      <c r="T36" s="50">
        <v>-138400000</v>
      </c>
      <c r="U36" s="50">
        <v>-131300000</v>
      </c>
      <c r="V36" s="10"/>
      <c r="W36" s="15">
        <v>0</v>
      </c>
      <c r="X36" s="15">
        <v>-855.4</v>
      </c>
      <c r="Y36" s="15">
        <v>-775.4</v>
      </c>
      <c r="Z36" s="15">
        <f t="shared" si="6"/>
        <v>-756.1</v>
      </c>
      <c r="AA36" s="49">
        <f t="shared" si="7"/>
        <v>-1138400000</v>
      </c>
      <c r="AB36" s="50">
        <f t="shared" si="8"/>
        <v>-571200000</v>
      </c>
    </row>
    <row r="37" spans="1:28" ht="15" customHeight="1" x14ac:dyDescent="0.15">
      <c r="A37" s="45" t="s">
        <v>123</v>
      </c>
      <c r="B37" s="15">
        <v>0</v>
      </c>
      <c r="C37" s="15">
        <v>3.1</v>
      </c>
      <c r="D37" s="15">
        <v>58.5</v>
      </c>
      <c r="E37" s="15">
        <v>9.6</v>
      </c>
      <c r="F37" s="15">
        <v>110.2</v>
      </c>
      <c r="G37" s="15">
        <v>70.8</v>
      </c>
      <c r="H37" s="15">
        <v>160</v>
      </c>
      <c r="I37" s="15">
        <v>115.1</v>
      </c>
      <c r="J37" s="15">
        <v>65.099999999999994</v>
      </c>
      <c r="K37" s="15">
        <v>80.2</v>
      </c>
      <c r="L37" s="15">
        <v>37.700000000000003</v>
      </c>
      <c r="M37" s="15">
        <v>15.8</v>
      </c>
      <c r="N37" s="49">
        <v>114200000</v>
      </c>
      <c r="O37" s="49">
        <v>57000000</v>
      </c>
      <c r="P37" s="49">
        <v>99100000</v>
      </c>
      <c r="Q37" s="49">
        <v>23300000</v>
      </c>
      <c r="R37" s="50">
        <v>51800000</v>
      </c>
      <c r="S37" s="50">
        <v>64800000</v>
      </c>
      <c r="T37" s="50">
        <v>37600000</v>
      </c>
      <c r="U37" s="50">
        <v>59500000</v>
      </c>
      <c r="V37" s="10"/>
      <c r="W37" s="15">
        <v>0</v>
      </c>
      <c r="X37" s="15">
        <v>71.2</v>
      </c>
      <c r="Y37" s="15">
        <v>456.1</v>
      </c>
      <c r="Z37" s="15">
        <f t="shared" si="6"/>
        <v>198.8</v>
      </c>
      <c r="AA37" s="49">
        <f t="shared" si="7"/>
        <v>293600000</v>
      </c>
      <c r="AB37" s="50">
        <f t="shared" si="8"/>
        <v>213700000</v>
      </c>
    </row>
    <row r="38" spans="1:28" ht="15.75" customHeight="1" x14ac:dyDescent="0.15">
      <c r="A38" s="45" t="s">
        <v>124</v>
      </c>
      <c r="B38" s="15">
        <v>0</v>
      </c>
      <c r="C38" s="15">
        <v>16.399999999999999</v>
      </c>
      <c r="D38" s="15">
        <v>85.5</v>
      </c>
      <c r="E38" s="15">
        <v>110.5</v>
      </c>
      <c r="F38" s="15">
        <v>66.599999999999994</v>
      </c>
      <c r="G38" s="15">
        <v>95</v>
      </c>
      <c r="H38" s="15">
        <v>75.099999999999994</v>
      </c>
      <c r="I38" s="15">
        <v>58.1</v>
      </c>
      <c r="J38" s="15">
        <v>67.7</v>
      </c>
      <c r="K38" s="15">
        <v>71.2</v>
      </c>
      <c r="L38" s="15">
        <v>83</v>
      </c>
      <c r="M38" s="15">
        <v>164.8</v>
      </c>
      <c r="N38" s="49">
        <v>129900000</v>
      </c>
      <c r="O38" s="49">
        <v>134100000</v>
      </c>
      <c r="P38" s="49">
        <v>83900000</v>
      </c>
      <c r="Q38" s="49">
        <v>100800000</v>
      </c>
      <c r="R38" s="50">
        <v>137500000</v>
      </c>
      <c r="S38" s="50">
        <v>101700000</v>
      </c>
      <c r="T38" s="50">
        <v>100600000</v>
      </c>
      <c r="U38" s="50">
        <v>49300000</v>
      </c>
      <c r="V38" s="10"/>
      <c r="W38" s="15">
        <v>0</v>
      </c>
      <c r="X38" s="15">
        <v>212.4</v>
      </c>
      <c r="Y38" s="15">
        <v>294.8</v>
      </c>
      <c r="Z38" s="15">
        <f t="shared" si="6"/>
        <v>386.70000000000005</v>
      </c>
      <c r="AA38" s="49">
        <f t="shared" si="7"/>
        <v>448700000</v>
      </c>
      <c r="AB38" s="50">
        <f t="shared" si="8"/>
        <v>389100000</v>
      </c>
    </row>
    <row r="39" spans="1:28" ht="15" customHeight="1" x14ac:dyDescent="0.15">
      <c r="A39" s="52" t="s">
        <v>125</v>
      </c>
      <c r="Q39" s="50">
        <v>0</v>
      </c>
      <c r="R39" s="50">
        <v>0</v>
      </c>
      <c r="S39" s="50">
        <v>0</v>
      </c>
      <c r="T39" s="50">
        <v>10600000</v>
      </c>
      <c r="U39" s="50">
        <v>0</v>
      </c>
      <c r="AA39" s="35"/>
      <c r="AB39" s="50">
        <f t="shared" si="8"/>
        <v>10600000</v>
      </c>
    </row>
    <row r="40" spans="1:28" ht="15" customHeight="1" x14ac:dyDescent="0.15">
      <c r="A40" s="52" t="s">
        <v>126</v>
      </c>
      <c r="B40" s="36">
        <v>0.1</v>
      </c>
      <c r="C40" s="36">
        <v>0.8</v>
      </c>
      <c r="D40" s="36">
        <v>1.4</v>
      </c>
      <c r="E40" s="36">
        <v>1.7</v>
      </c>
      <c r="F40" s="36">
        <v>4.7</v>
      </c>
      <c r="G40" s="36">
        <v>6.9</v>
      </c>
      <c r="H40" s="36">
        <v>-3.2</v>
      </c>
      <c r="I40" s="36">
        <v>6.1</v>
      </c>
      <c r="J40" s="36">
        <v>3.8</v>
      </c>
      <c r="K40" s="36">
        <v>5.5</v>
      </c>
      <c r="L40" s="36">
        <v>3.1</v>
      </c>
      <c r="M40" s="36">
        <v>4.7</v>
      </c>
      <c r="N40" s="54">
        <v>3300000</v>
      </c>
      <c r="O40" s="54">
        <v>14200000</v>
      </c>
      <c r="P40" s="54">
        <v>10900000</v>
      </c>
      <c r="Q40" s="54">
        <v>5000000</v>
      </c>
      <c r="R40" s="54">
        <f>2700000+1700000</f>
        <v>4400000</v>
      </c>
      <c r="S40" s="54">
        <f>3500000+2700000</f>
        <v>6200000</v>
      </c>
      <c r="T40" s="54">
        <f>700000+2600000</f>
        <v>3300000</v>
      </c>
      <c r="U40" s="54">
        <f>3300000+2400000</f>
        <v>5700000</v>
      </c>
      <c r="W40" s="36">
        <v>2.2000000000000002</v>
      </c>
      <c r="X40" s="36">
        <v>4</v>
      </c>
      <c r="Y40" s="36">
        <v>14.5</v>
      </c>
      <c r="Z40" s="36">
        <f>SUM(J40:M40)</f>
        <v>17.100000000000001</v>
      </c>
      <c r="AA40" s="54">
        <f>SUM(N40:Q40)</f>
        <v>33400000</v>
      </c>
      <c r="AB40" s="54">
        <f t="shared" si="8"/>
        <v>19600000</v>
      </c>
    </row>
    <row r="41" spans="1:28" ht="16.75" customHeight="1" x14ac:dyDescent="0.15">
      <c r="A41" s="44" t="s">
        <v>127</v>
      </c>
      <c r="B41" s="18">
        <v>-193.1</v>
      </c>
      <c r="C41" s="18">
        <v>-304.5</v>
      </c>
      <c r="D41" s="18">
        <v>-31.4</v>
      </c>
      <c r="E41" s="18">
        <v>-104.8</v>
      </c>
      <c r="F41" s="18">
        <f t="shared" ref="F41:U41" si="9">SUM(F33:F40)</f>
        <v>-173.29999999999998</v>
      </c>
      <c r="G41" s="18">
        <f t="shared" si="9"/>
        <v>-97.19999999999996</v>
      </c>
      <c r="H41" s="18">
        <f t="shared" si="9"/>
        <v>-8.2999999999999936</v>
      </c>
      <c r="I41" s="18">
        <f t="shared" si="9"/>
        <v>-41.2</v>
      </c>
      <c r="J41" s="18">
        <f t="shared" si="9"/>
        <v>-11.700000000000014</v>
      </c>
      <c r="K41" s="18">
        <f t="shared" si="9"/>
        <v>-177.90000000000003</v>
      </c>
      <c r="L41" s="18">
        <f t="shared" si="9"/>
        <v>-2.0000000000000084</v>
      </c>
      <c r="M41" s="18">
        <f t="shared" si="9"/>
        <v>-41.999999999999986</v>
      </c>
      <c r="N41" s="55">
        <f t="shared" si="9"/>
        <v>-398800000</v>
      </c>
      <c r="O41" s="55">
        <f t="shared" si="9"/>
        <v>21600000</v>
      </c>
      <c r="P41" s="55">
        <f t="shared" si="9"/>
        <v>-182900000</v>
      </c>
      <c r="Q41" s="55">
        <f t="shared" si="9"/>
        <v>35300000</v>
      </c>
      <c r="R41" s="55">
        <f t="shared" si="9"/>
        <v>101000000</v>
      </c>
      <c r="S41" s="55">
        <f t="shared" si="9"/>
        <v>-51900000</v>
      </c>
      <c r="T41" s="55">
        <f t="shared" si="9"/>
        <v>7500000</v>
      </c>
      <c r="U41" s="55">
        <f t="shared" si="9"/>
        <v>-105100000</v>
      </c>
      <c r="V41" s="10"/>
      <c r="W41" s="18">
        <v>-23.9</v>
      </c>
      <c r="X41" s="18">
        <v>-633.79999999999995</v>
      </c>
      <c r="Y41" s="18">
        <v>-320</v>
      </c>
      <c r="Z41" s="18">
        <f>SUM(Z33:Z40)</f>
        <v>-233.60000000000005</v>
      </c>
      <c r="AA41" s="55">
        <f>SUM(AA33:AA40)</f>
        <v>-524800000</v>
      </c>
      <c r="AB41" s="56">
        <f>SUM(AB33:AB40)</f>
        <v>-48500000</v>
      </c>
    </row>
    <row r="42" spans="1:28" ht="15" customHeight="1" x14ac:dyDescent="0.15">
      <c r="A42" s="44" t="s">
        <v>128</v>
      </c>
      <c r="B42" s="38"/>
      <c r="C42" s="38"/>
      <c r="D42" s="38"/>
      <c r="E42" s="38"/>
      <c r="F42" s="38"/>
      <c r="G42" s="38"/>
      <c r="H42" s="38"/>
      <c r="I42" s="38"/>
      <c r="J42" s="38"/>
      <c r="K42" s="38"/>
      <c r="L42" s="38"/>
      <c r="M42" s="38"/>
      <c r="N42" s="38"/>
      <c r="O42" s="38"/>
      <c r="P42" s="38"/>
      <c r="Q42" s="38"/>
      <c r="R42" s="38"/>
      <c r="S42" s="38"/>
      <c r="T42" s="38"/>
      <c r="U42" s="38"/>
      <c r="V42" s="10"/>
      <c r="W42" s="38"/>
      <c r="X42" s="38"/>
      <c r="Y42" s="38"/>
      <c r="Z42" s="38"/>
      <c r="AA42" s="38"/>
      <c r="AB42" s="74"/>
    </row>
    <row r="43" spans="1:28" ht="30.75" customHeight="1" x14ac:dyDescent="0.15">
      <c r="A43" s="45" t="s">
        <v>129</v>
      </c>
      <c r="B43" s="15">
        <v>638.20000000000005</v>
      </c>
      <c r="C43" s="15">
        <v>108.4</v>
      </c>
      <c r="D43" s="15">
        <v>0</v>
      </c>
      <c r="E43" s="15">
        <v>0</v>
      </c>
      <c r="F43" s="15">
        <v>0</v>
      </c>
      <c r="G43" s="15">
        <v>0</v>
      </c>
      <c r="H43" s="15">
        <v>0</v>
      </c>
      <c r="I43" s="15">
        <v>0</v>
      </c>
      <c r="J43" s="15">
        <v>0</v>
      </c>
      <c r="K43" s="15">
        <v>0</v>
      </c>
      <c r="L43" s="15">
        <v>0</v>
      </c>
      <c r="M43" s="15">
        <v>0</v>
      </c>
      <c r="N43" s="49">
        <v>0</v>
      </c>
      <c r="O43" s="49">
        <v>0</v>
      </c>
      <c r="P43" s="49">
        <v>0</v>
      </c>
      <c r="Q43" s="49">
        <v>0</v>
      </c>
      <c r="R43" s="49">
        <v>0</v>
      </c>
      <c r="S43" s="49">
        <v>0</v>
      </c>
      <c r="T43" s="49">
        <v>0</v>
      </c>
      <c r="U43" s="49">
        <v>0</v>
      </c>
      <c r="V43" s="10"/>
      <c r="W43" s="15">
        <v>0</v>
      </c>
      <c r="X43" s="15">
        <v>746.6</v>
      </c>
      <c r="Y43" s="15">
        <v>0</v>
      </c>
      <c r="Z43" s="15">
        <f>SUM(J43:M43)</f>
        <v>0</v>
      </c>
      <c r="AA43" s="49">
        <f t="shared" ref="AA43:AA55" si="10">SUM(N43:Q43)</f>
        <v>0</v>
      </c>
      <c r="AB43" s="50">
        <f>SUM(R43:U43)</f>
        <v>0</v>
      </c>
    </row>
    <row r="44" spans="1:28" ht="15" customHeight="1" x14ac:dyDescent="0.15">
      <c r="A44" s="45" t="s">
        <v>130</v>
      </c>
      <c r="B44" s="15">
        <v>0</v>
      </c>
      <c r="C44" s="15">
        <v>0</v>
      </c>
      <c r="D44" s="15">
        <v>0</v>
      </c>
      <c r="E44" s="15">
        <v>0</v>
      </c>
      <c r="F44" s="15">
        <v>0</v>
      </c>
      <c r="G44" s="15">
        <v>0</v>
      </c>
      <c r="H44" s="15">
        <v>0</v>
      </c>
      <c r="I44" s="15">
        <v>0</v>
      </c>
      <c r="J44" s="15">
        <v>0</v>
      </c>
      <c r="K44" s="15">
        <v>0</v>
      </c>
      <c r="L44" s="15">
        <v>0</v>
      </c>
      <c r="M44" s="15">
        <v>0</v>
      </c>
      <c r="N44" s="49">
        <v>1389100000</v>
      </c>
      <c r="O44" s="49">
        <v>0</v>
      </c>
      <c r="P44" s="49">
        <v>0</v>
      </c>
      <c r="Q44" s="49">
        <v>0</v>
      </c>
      <c r="R44" s="49">
        <v>0</v>
      </c>
      <c r="S44" s="49">
        <v>0</v>
      </c>
      <c r="T44" s="49">
        <v>0</v>
      </c>
      <c r="U44" s="49">
        <v>0</v>
      </c>
      <c r="V44" s="10"/>
      <c r="W44" s="15">
        <v>0</v>
      </c>
      <c r="X44" s="15">
        <v>0</v>
      </c>
      <c r="Y44" s="15">
        <v>0</v>
      </c>
      <c r="Z44" s="15">
        <v>0</v>
      </c>
      <c r="AA44" s="49">
        <f t="shared" si="10"/>
        <v>1389100000</v>
      </c>
      <c r="AB44" s="50">
        <v>0</v>
      </c>
    </row>
    <row r="45" spans="1:28" ht="29.25" customHeight="1" x14ac:dyDescent="0.15">
      <c r="A45" s="45" t="s">
        <v>131</v>
      </c>
      <c r="B45" s="15">
        <v>0</v>
      </c>
      <c r="C45" s="15">
        <v>0</v>
      </c>
      <c r="D45" s="15">
        <v>0</v>
      </c>
      <c r="E45" s="15">
        <v>0</v>
      </c>
      <c r="F45" s="15">
        <v>0</v>
      </c>
      <c r="G45" s="15">
        <v>0</v>
      </c>
      <c r="H45" s="15">
        <v>0</v>
      </c>
      <c r="I45" s="15">
        <v>0</v>
      </c>
      <c r="J45" s="15">
        <v>0</v>
      </c>
      <c r="K45" s="15">
        <v>0</v>
      </c>
      <c r="L45" s="15">
        <v>0</v>
      </c>
      <c r="M45" s="15">
        <v>0</v>
      </c>
      <c r="N45" s="49">
        <v>-265300000</v>
      </c>
      <c r="O45" s="49">
        <v>0</v>
      </c>
      <c r="P45" s="49">
        <v>0</v>
      </c>
      <c r="Q45" s="49">
        <v>0</v>
      </c>
      <c r="R45" s="49">
        <v>0</v>
      </c>
      <c r="S45" s="49">
        <v>0</v>
      </c>
      <c r="T45" s="49">
        <v>0</v>
      </c>
      <c r="U45" s="49">
        <v>0</v>
      </c>
      <c r="V45" s="10"/>
      <c r="W45" s="15">
        <v>0</v>
      </c>
      <c r="X45" s="15">
        <v>0</v>
      </c>
      <c r="Y45" s="15">
        <v>0</v>
      </c>
      <c r="Z45" s="15">
        <v>0</v>
      </c>
      <c r="AA45" s="49">
        <f t="shared" si="10"/>
        <v>-265300000</v>
      </c>
      <c r="AB45" s="50">
        <v>0</v>
      </c>
    </row>
    <row r="46" spans="1:28" ht="15" customHeight="1" x14ac:dyDescent="0.15">
      <c r="A46" s="45" t="s">
        <v>132</v>
      </c>
      <c r="B46" s="15">
        <v>0</v>
      </c>
      <c r="C46" s="15">
        <v>0</v>
      </c>
      <c r="D46" s="15">
        <v>0</v>
      </c>
      <c r="E46" s="15">
        <v>0</v>
      </c>
      <c r="F46" s="15">
        <v>0</v>
      </c>
      <c r="G46" s="15">
        <v>0</v>
      </c>
      <c r="H46" s="15">
        <v>0</v>
      </c>
      <c r="I46" s="15">
        <v>0</v>
      </c>
      <c r="J46" s="15">
        <v>0</v>
      </c>
      <c r="K46" s="15">
        <v>0</v>
      </c>
      <c r="L46" s="15">
        <v>0</v>
      </c>
      <c r="M46" s="15">
        <v>0</v>
      </c>
      <c r="N46" s="49">
        <v>202900000</v>
      </c>
      <c r="O46" s="49">
        <v>0</v>
      </c>
      <c r="P46" s="49">
        <v>0</v>
      </c>
      <c r="Q46" s="49">
        <v>0</v>
      </c>
      <c r="R46" s="49">
        <v>0</v>
      </c>
      <c r="S46" s="49">
        <v>0</v>
      </c>
      <c r="T46" s="49">
        <v>0</v>
      </c>
      <c r="U46" s="49">
        <v>0</v>
      </c>
      <c r="V46" s="10"/>
      <c r="W46" s="15">
        <v>0</v>
      </c>
      <c r="X46" s="15">
        <v>0</v>
      </c>
      <c r="Y46" s="15">
        <v>0</v>
      </c>
      <c r="Z46" s="15">
        <v>0</v>
      </c>
      <c r="AA46" s="49">
        <f t="shared" si="10"/>
        <v>202900000</v>
      </c>
      <c r="AB46" s="50">
        <v>0</v>
      </c>
    </row>
    <row r="47" spans="1:28" ht="15" customHeight="1" x14ac:dyDescent="0.15">
      <c r="A47" s="45" t="s">
        <v>133</v>
      </c>
      <c r="B47" s="15">
        <v>-0.9</v>
      </c>
      <c r="C47" s="15">
        <v>-2.5</v>
      </c>
      <c r="D47" s="15">
        <v>-1.1000000000000001</v>
      </c>
      <c r="E47" s="15">
        <v>0</v>
      </c>
      <c r="F47" s="15">
        <v>0</v>
      </c>
      <c r="G47" s="15">
        <v>0</v>
      </c>
      <c r="H47" s="15">
        <v>0</v>
      </c>
      <c r="I47" s="15">
        <v>0</v>
      </c>
      <c r="J47" s="15">
        <v>0</v>
      </c>
      <c r="K47" s="15">
        <v>0</v>
      </c>
      <c r="L47" s="15">
        <v>0</v>
      </c>
      <c r="M47" s="15">
        <v>0</v>
      </c>
      <c r="N47" s="49">
        <v>0</v>
      </c>
      <c r="O47" s="49">
        <v>0</v>
      </c>
      <c r="P47" s="49">
        <v>0</v>
      </c>
      <c r="Q47" s="49">
        <v>0</v>
      </c>
      <c r="R47" s="49">
        <v>0</v>
      </c>
      <c r="S47" s="49">
        <v>0</v>
      </c>
      <c r="T47" s="49">
        <v>0</v>
      </c>
      <c r="U47" s="49">
        <v>0</v>
      </c>
      <c r="V47" s="10"/>
      <c r="W47" s="15">
        <v>-2.5</v>
      </c>
      <c r="X47" s="15">
        <v>-4.5</v>
      </c>
      <c r="Y47" s="15">
        <v>0</v>
      </c>
      <c r="Z47" s="15">
        <f>SUM(J47:M47)</f>
        <v>0</v>
      </c>
      <c r="AA47" s="49">
        <f t="shared" si="10"/>
        <v>0</v>
      </c>
      <c r="AB47" s="50">
        <f>SUM(R47:U47)</f>
        <v>0</v>
      </c>
    </row>
    <row r="48" spans="1:28" ht="15.75" customHeight="1" x14ac:dyDescent="0.15">
      <c r="A48" s="45" t="s">
        <v>134</v>
      </c>
      <c r="B48" s="15">
        <v>0</v>
      </c>
      <c r="C48" s="15">
        <v>0</v>
      </c>
      <c r="D48" s="15">
        <v>0</v>
      </c>
      <c r="E48" s="15">
        <v>0</v>
      </c>
      <c r="F48" s="15">
        <v>0</v>
      </c>
      <c r="G48" s="15">
        <v>0</v>
      </c>
      <c r="H48" s="15">
        <v>0</v>
      </c>
      <c r="I48" s="15">
        <v>0</v>
      </c>
      <c r="J48" s="15">
        <v>0</v>
      </c>
      <c r="K48" s="15">
        <v>0</v>
      </c>
      <c r="L48" s="15">
        <v>0</v>
      </c>
      <c r="M48" s="15">
        <v>0</v>
      </c>
      <c r="N48" s="49">
        <v>-22700000</v>
      </c>
      <c r="O48" s="49">
        <v>-1000000</v>
      </c>
      <c r="P48" s="49">
        <v>0</v>
      </c>
      <c r="Q48" s="49">
        <v>0</v>
      </c>
      <c r="R48" s="49">
        <v>0</v>
      </c>
      <c r="S48" s="49">
        <v>0</v>
      </c>
      <c r="T48" s="49">
        <v>0</v>
      </c>
      <c r="U48" s="49">
        <v>0</v>
      </c>
      <c r="V48" s="10"/>
      <c r="W48" s="15">
        <v>0</v>
      </c>
      <c r="X48" s="15">
        <v>0</v>
      </c>
      <c r="Y48" s="15">
        <v>0</v>
      </c>
      <c r="Z48" s="15">
        <v>0</v>
      </c>
      <c r="AA48" s="49">
        <f t="shared" si="10"/>
        <v>-23700000</v>
      </c>
      <c r="AB48" s="50">
        <v>0</v>
      </c>
    </row>
    <row r="49" spans="1:30" ht="25.75" customHeight="1" x14ac:dyDescent="0.15">
      <c r="A49" s="45" t="s">
        <v>135</v>
      </c>
      <c r="B49" s="15">
        <v>-241.2</v>
      </c>
      <c r="C49" s="15">
        <v>-41.2</v>
      </c>
      <c r="D49" s="15">
        <v>-44.3</v>
      </c>
      <c r="E49" s="15">
        <v>-25.2</v>
      </c>
      <c r="F49" s="15">
        <v>-25.5</v>
      </c>
      <c r="G49" s="15">
        <v>-22.6</v>
      </c>
      <c r="H49" s="15">
        <v>-19</v>
      </c>
      <c r="I49" s="15">
        <v>-18.3</v>
      </c>
      <c r="J49" s="15">
        <v>-18.899999999999999</v>
      </c>
      <c r="K49" s="15">
        <v>-25.1</v>
      </c>
      <c r="L49" s="15">
        <v>-22.5</v>
      </c>
      <c r="M49" s="15">
        <v>-25.7</v>
      </c>
      <c r="N49" s="49">
        <v>-35800000</v>
      </c>
      <c r="O49" s="49">
        <v>-26900000</v>
      </c>
      <c r="P49" s="49">
        <v>-35500000</v>
      </c>
      <c r="Q49" s="49">
        <v>-26600000</v>
      </c>
      <c r="R49" s="49">
        <v>-36700000</v>
      </c>
      <c r="S49" s="49">
        <v>-24700000</v>
      </c>
      <c r="T49" s="49">
        <v>-29600000</v>
      </c>
      <c r="U49" s="49">
        <v>-28400000</v>
      </c>
      <c r="V49" s="10"/>
      <c r="W49" s="15">
        <v>-87.9</v>
      </c>
      <c r="X49" s="15">
        <v>-351.9</v>
      </c>
      <c r="Y49" s="15">
        <v>-85.4</v>
      </c>
      <c r="Z49" s="15">
        <f t="shared" ref="Z49:Z55" si="11">SUM(J49:M49)</f>
        <v>-92.2</v>
      </c>
      <c r="AA49" s="49">
        <f t="shared" si="10"/>
        <v>-124800000</v>
      </c>
      <c r="AB49" s="50">
        <f t="shared" ref="AB49:AB55" si="12">SUM(R49:U49)</f>
        <v>-119400000</v>
      </c>
    </row>
    <row r="50" spans="1:30" ht="15" customHeight="1" x14ac:dyDescent="0.15">
      <c r="A50" s="45" t="s">
        <v>136</v>
      </c>
      <c r="B50" s="15">
        <v>0.8</v>
      </c>
      <c r="C50" s="15">
        <v>0.2</v>
      </c>
      <c r="D50" s="15">
        <v>8.8000000000000007</v>
      </c>
      <c r="E50" s="15">
        <v>16.399999999999999</v>
      </c>
      <c r="F50" s="15">
        <v>0.9</v>
      </c>
      <c r="G50" s="15">
        <v>1.1000000000000001</v>
      </c>
      <c r="H50" s="15">
        <v>0</v>
      </c>
      <c r="I50" s="15">
        <v>0.2</v>
      </c>
      <c r="J50" s="15">
        <v>0.7</v>
      </c>
      <c r="K50" s="15">
        <v>0.8</v>
      </c>
      <c r="L50" s="15">
        <v>0.1</v>
      </c>
      <c r="M50" s="15">
        <v>0.7</v>
      </c>
      <c r="N50" s="49">
        <v>2900000</v>
      </c>
      <c r="O50" s="49">
        <v>2600000</v>
      </c>
      <c r="P50" s="49">
        <v>1100000</v>
      </c>
      <c r="Q50" s="49">
        <v>300000</v>
      </c>
      <c r="R50" s="49">
        <v>200000</v>
      </c>
      <c r="S50" s="49">
        <v>100000</v>
      </c>
      <c r="T50" s="49">
        <v>100000</v>
      </c>
      <c r="U50" s="49">
        <v>100000</v>
      </c>
      <c r="V50" s="10"/>
      <c r="W50" s="15">
        <v>0.5</v>
      </c>
      <c r="X50" s="15">
        <v>26.2</v>
      </c>
      <c r="Y50" s="15">
        <v>2.2000000000000002</v>
      </c>
      <c r="Z50" s="15">
        <f t="shared" si="11"/>
        <v>2.2999999999999998</v>
      </c>
      <c r="AA50" s="49">
        <f t="shared" si="10"/>
        <v>6900000</v>
      </c>
      <c r="AB50" s="50">
        <f t="shared" si="12"/>
        <v>500000</v>
      </c>
    </row>
    <row r="51" spans="1:30" ht="15.75" customHeight="1" x14ac:dyDescent="0.15">
      <c r="A51" s="45" t="s">
        <v>137</v>
      </c>
      <c r="B51" s="15">
        <v>-29.8</v>
      </c>
      <c r="C51" s="15">
        <v>-28.5</v>
      </c>
      <c r="D51" s="15">
        <v>-25.8</v>
      </c>
      <c r="E51" s="15">
        <v>-25</v>
      </c>
      <c r="F51" s="15">
        <v>-26.2</v>
      </c>
      <c r="G51" s="15">
        <v>-24.4</v>
      </c>
      <c r="H51" s="15">
        <v>-21.2</v>
      </c>
      <c r="I51" s="15">
        <v>-21.1</v>
      </c>
      <c r="J51" s="15">
        <v>-21.7</v>
      </c>
      <c r="K51" s="15">
        <v>-21.7</v>
      </c>
      <c r="L51" s="15">
        <v>-21.5</v>
      </c>
      <c r="M51" s="15">
        <v>-24.6</v>
      </c>
      <c r="N51" s="49">
        <v>-24600000</v>
      </c>
      <c r="O51" s="49">
        <v>-26100000</v>
      </c>
      <c r="P51" s="49">
        <v>-28500000</v>
      </c>
      <c r="Q51" s="49">
        <v>-31200000</v>
      </c>
      <c r="R51" s="49">
        <v>-32400000</v>
      </c>
      <c r="S51" s="49">
        <v>-32000000</v>
      </c>
      <c r="T51" s="49">
        <v>-31600000</v>
      </c>
      <c r="U51" s="49">
        <v>-31500000</v>
      </c>
      <c r="V51" s="10"/>
      <c r="W51" s="15">
        <v>-133</v>
      </c>
      <c r="X51" s="15">
        <v>-109.1</v>
      </c>
      <c r="Y51" s="15">
        <v>-92.9</v>
      </c>
      <c r="Z51" s="15">
        <f t="shared" si="11"/>
        <v>-89.5</v>
      </c>
      <c r="AA51" s="49">
        <f t="shared" si="10"/>
        <v>-110400000</v>
      </c>
      <c r="AB51" s="50">
        <f t="shared" si="12"/>
        <v>-127500000</v>
      </c>
    </row>
    <row r="52" spans="1:30" ht="15" customHeight="1" x14ac:dyDescent="0.15">
      <c r="A52" s="45" t="s">
        <v>138</v>
      </c>
      <c r="B52" s="15">
        <v>-1</v>
      </c>
      <c r="C52" s="15">
        <v>-1.1000000000000001</v>
      </c>
      <c r="D52" s="15">
        <v>-1.1000000000000001</v>
      </c>
      <c r="E52" s="15">
        <v>-0.3</v>
      </c>
      <c r="F52" s="15">
        <v>0</v>
      </c>
      <c r="G52" s="15">
        <v>0</v>
      </c>
      <c r="H52" s="15">
        <v>0</v>
      </c>
      <c r="I52" s="15">
        <v>0</v>
      </c>
      <c r="J52" s="15">
        <v>0</v>
      </c>
      <c r="K52" s="15">
        <v>0</v>
      </c>
      <c r="L52" s="15">
        <v>0</v>
      </c>
      <c r="M52" s="15">
        <v>0</v>
      </c>
      <c r="N52" s="15">
        <v>0</v>
      </c>
      <c r="O52" s="15">
        <v>0</v>
      </c>
      <c r="P52" s="15">
        <v>0</v>
      </c>
      <c r="Q52" s="15">
        <v>0</v>
      </c>
      <c r="R52" s="15">
        <v>0</v>
      </c>
      <c r="S52" s="15">
        <v>0</v>
      </c>
      <c r="T52" s="15">
        <v>0</v>
      </c>
      <c r="U52" s="15">
        <v>0</v>
      </c>
      <c r="V52" s="10"/>
      <c r="W52" s="15">
        <v>-3.9</v>
      </c>
      <c r="X52" s="15">
        <v>-3.5</v>
      </c>
      <c r="Y52" s="15">
        <v>0</v>
      </c>
      <c r="Z52" s="15">
        <f t="shared" si="11"/>
        <v>0</v>
      </c>
      <c r="AA52" s="49">
        <f t="shared" si="10"/>
        <v>0</v>
      </c>
      <c r="AB52" s="50">
        <f t="shared" si="12"/>
        <v>0</v>
      </c>
    </row>
    <row r="53" spans="1:30" ht="15" customHeight="1" x14ac:dyDescent="0.15">
      <c r="A53" s="45" t="s">
        <v>139</v>
      </c>
      <c r="B53" s="15">
        <v>0</v>
      </c>
      <c r="C53" s="15">
        <v>0</v>
      </c>
      <c r="D53" s="15">
        <v>0</v>
      </c>
      <c r="E53" s="15">
        <v>0</v>
      </c>
      <c r="F53" s="15">
        <v>0</v>
      </c>
      <c r="G53" s="15">
        <v>0</v>
      </c>
      <c r="H53" s="15">
        <v>0</v>
      </c>
      <c r="I53" s="15">
        <v>0</v>
      </c>
      <c r="J53" s="15">
        <v>-64</v>
      </c>
      <c r="K53" s="15">
        <v>-75.8</v>
      </c>
      <c r="L53" s="15">
        <v>-37.5</v>
      </c>
      <c r="M53" s="15">
        <v>-220.2</v>
      </c>
      <c r="N53" s="49">
        <v>-431900000</v>
      </c>
      <c r="O53" s="49">
        <v>-150800000</v>
      </c>
      <c r="P53" s="49">
        <v>-181000000</v>
      </c>
      <c r="Q53" s="49">
        <v>-294800000</v>
      </c>
      <c r="R53" s="49">
        <v>-259900000</v>
      </c>
      <c r="S53" s="49">
        <v>-189800000</v>
      </c>
      <c r="T53" s="49">
        <v>-171400000</v>
      </c>
      <c r="U53" s="49">
        <v>-174300000</v>
      </c>
      <c r="V53" s="10"/>
      <c r="W53" s="15">
        <v>0</v>
      </c>
      <c r="X53" s="15">
        <v>0</v>
      </c>
      <c r="Y53" s="15">
        <v>0</v>
      </c>
      <c r="Z53" s="15">
        <f t="shared" si="11"/>
        <v>-397.5</v>
      </c>
      <c r="AA53" s="49">
        <f t="shared" si="10"/>
        <v>-1058500000</v>
      </c>
      <c r="AB53" s="50">
        <f t="shared" si="12"/>
        <v>-795400000</v>
      </c>
    </row>
    <row r="54" spans="1:30" ht="15" customHeight="1" x14ac:dyDescent="0.15">
      <c r="A54" s="45" t="s">
        <v>140</v>
      </c>
      <c r="B54" s="15">
        <v>-0.4</v>
      </c>
      <c r="C54" s="15">
        <v>0</v>
      </c>
      <c r="D54" s="15">
        <v>0</v>
      </c>
      <c r="E54" s="15">
        <v>0</v>
      </c>
      <c r="F54" s="15">
        <v>0</v>
      </c>
      <c r="G54" s="15">
        <v>0</v>
      </c>
      <c r="H54" s="15">
        <v>0</v>
      </c>
      <c r="I54" s="15">
        <v>0</v>
      </c>
      <c r="J54" s="15">
        <v>0</v>
      </c>
      <c r="K54" s="15">
        <v>0</v>
      </c>
      <c r="L54" s="15">
        <v>0</v>
      </c>
      <c r="M54" s="15">
        <v>0</v>
      </c>
      <c r="N54" s="15">
        <v>0</v>
      </c>
      <c r="O54" s="15">
        <v>0</v>
      </c>
      <c r="P54" s="15">
        <v>0</v>
      </c>
      <c r="Q54" s="15">
        <v>0</v>
      </c>
      <c r="R54" s="15">
        <v>0</v>
      </c>
      <c r="S54" s="15">
        <v>0</v>
      </c>
      <c r="T54" s="15">
        <v>0</v>
      </c>
      <c r="U54" s="15">
        <v>0</v>
      </c>
      <c r="V54" s="10"/>
      <c r="W54" s="15">
        <v>-2.6</v>
      </c>
      <c r="X54" s="15">
        <v>-0.4</v>
      </c>
      <c r="Y54" s="15">
        <v>0</v>
      </c>
      <c r="Z54" s="15">
        <f t="shared" si="11"/>
        <v>0</v>
      </c>
      <c r="AA54" s="49">
        <f t="shared" si="10"/>
        <v>0</v>
      </c>
      <c r="AB54" s="50">
        <f t="shared" si="12"/>
        <v>0</v>
      </c>
    </row>
    <row r="55" spans="1:30" ht="15" customHeight="1" x14ac:dyDescent="0.15">
      <c r="A55" s="45" t="s">
        <v>126</v>
      </c>
      <c r="B55" s="13">
        <v>-0.7</v>
      </c>
      <c r="C55" s="13">
        <v>-0.9</v>
      </c>
      <c r="D55" s="13">
        <v>-0.9</v>
      </c>
      <c r="E55" s="13">
        <v>-0.1</v>
      </c>
      <c r="F55" s="13">
        <v>-0.2</v>
      </c>
      <c r="G55" s="13">
        <v>-0.5</v>
      </c>
      <c r="H55" s="13">
        <v>0.3</v>
      </c>
      <c r="I55" s="13">
        <v>-0.2</v>
      </c>
      <c r="J55" s="13">
        <v>-0.4</v>
      </c>
      <c r="K55" s="13">
        <v>-0.1</v>
      </c>
      <c r="L55" s="13">
        <v>-0.3</v>
      </c>
      <c r="M55" s="13">
        <v>0</v>
      </c>
      <c r="N55" s="13">
        <v>0</v>
      </c>
      <c r="O55" s="13">
        <v>0</v>
      </c>
      <c r="P55" s="13">
        <v>0</v>
      </c>
      <c r="Q55" s="13">
        <v>0</v>
      </c>
      <c r="R55" s="13">
        <v>0</v>
      </c>
      <c r="S55" s="13">
        <v>0</v>
      </c>
      <c r="T55" s="13">
        <v>0</v>
      </c>
      <c r="U55" s="13">
        <v>0</v>
      </c>
      <c r="V55" s="10"/>
      <c r="W55" s="13">
        <v>-2.2999999999999998</v>
      </c>
      <c r="X55" s="13">
        <v>-2.6</v>
      </c>
      <c r="Y55" s="13">
        <v>-0.6</v>
      </c>
      <c r="Z55" s="13">
        <f t="shared" si="11"/>
        <v>-0.8</v>
      </c>
      <c r="AA55" s="53">
        <f t="shared" si="10"/>
        <v>0</v>
      </c>
      <c r="AB55" s="54">
        <f t="shared" si="12"/>
        <v>0</v>
      </c>
    </row>
    <row r="56" spans="1:30" ht="15" customHeight="1" x14ac:dyDescent="0.15">
      <c r="A56" s="44" t="s">
        <v>141</v>
      </c>
      <c r="B56" s="18">
        <v>365</v>
      </c>
      <c r="C56" s="18">
        <v>34.4</v>
      </c>
      <c r="D56" s="18">
        <v>-64.400000000000006</v>
      </c>
      <c r="E56" s="18">
        <v>-34.200000000000003</v>
      </c>
      <c r="F56" s="18">
        <f t="shared" ref="F56:U56" si="13">SUM(F43:F55)</f>
        <v>-51</v>
      </c>
      <c r="G56" s="18">
        <f t="shared" si="13"/>
        <v>-46.4</v>
      </c>
      <c r="H56" s="18">
        <f t="shared" si="13"/>
        <v>-39.900000000000006</v>
      </c>
      <c r="I56" s="18">
        <f t="shared" si="13"/>
        <v>-39.400000000000006</v>
      </c>
      <c r="J56" s="18">
        <f t="shared" si="13"/>
        <v>-104.30000000000001</v>
      </c>
      <c r="K56" s="18">
        <f t="shared" si="13"/>
        <v>-121.89999999999999</v>
      </c>
      <c r="L56" s="18">
        <f t="shared" si="13"/>
        <v>-81.7</v>
      </c>
      <c r="M56" s="18">
        <f t="shared" si="13"/>
        <v>-269.8</v>
      </c>
      <c r="N56" s="55">
        <f t="shared" si="13"/>
        <v>814600000</v>
      </c>
      <c r="O56" s="55">
        <f t="shared" si="13"/>
        <v>-202200000</v>
      </c>
      <c r="P56" s="55">
        <f t="shared" si="13"/>
        <v>-243900000</v>
      </c>
      <c r="Q56" s="55">
        <f t="shared" si="13"/>
        <v>-352300000</v>
      </c>
      <c r="R56" s="55">
        <f t="shared" si="13"/>
        <v>-328800000</v>
      </c>
      <c r="S56" s="55">
        <f t="shared" si="13"/>
        <v>-246400000</v>
      </c>
      <c r="T56" s="55">
        <f t="shared" si="13"/>
        <v>-232500000</v>
      </c>
      <c r="U56" s="55">
        <f t="shared" si="13"/>
        <v>-234100000</v>
      </c>
      <c r="V56" s="10"/>
      <c r="W56" s="18">
        <v>-231.7</v>
      </c>
      <c r="X56" s="18">
        <v>300.8</v>
      </c>
      <c r="Y56" s="18">
        <v>-176.7</v>
      </c>
      <c r="Z56" s="18">
        <f>SUM(Z43:Z55)</f>
        <v>-577.69999999999993</v>
      </c>
      <c r="AA56" s="55">
        <f>SUM(AA43:AA55)</f>
        <v>16200000</v>
      </c>
      <c r="AB56" s="56">
        <f>SUM(AB43:AB55)</f>
        <v>-1041800000</v>
      </c>
    </row>
    <row r="57" spans="1:30" ht="15" customHeight="1" x14ac:dyDescent="0.15">
      <c r="A57" s="45" t="s">
        <v>142</v>
      </c>
      <c r="B57" s="18">
        <v>1.6</v>
      </c>
      <c r="C57" s="18">
        <v>-3</v>
      </c>
      <c r="D57" s="18">
        <v>-0.1</v>
      </c>
      <c r="E57" s="18">
        <v>-1.6</v>
      </c>
      <c r="F57" s="18">
        <v>1</v>
      </c>
      <c r="G57" s="18">
        <v>-0.8</v>
      </c>
      <c r="H57" s="18">
        <v>-1.9</v>
      </c>
      <c r="I57" s="18">
        <v>-1.9</v>
      </c>
      <c r="J57" s="18">
        <v>-2.2000000000000002</v>
      </c>
      <c r="K57" s="18">
        <v>1.6</v>
      </c>
      <c r="L57" s="18">
        <v>1.4</v>
      </c>
      <c r="M57" s="18">
        <v>3.3</v>
      </c>
      <c r="N57" s="55">
        <v>-900000</v>
      </c>
      <c r="O57" s="55">
        <v>500000</v>
      </c>
      <c r="P57" s="55">
        <v>-1100000</v>
      </c>
      <c r="Q57" s="55">
        <v>-1600000</v>
      </c>
      <c r="R57" s="55">
        <v>-1100000</v>
      </c>
      <c r="S57" s="55">
        <v>-5000000</v>
      </c>
      <c r="T57" s="55">
        <v>-6500000</v>
      </c>
      <c r="U57" s="55">
        <v>5400000</v>
      </c>
      <c r="V57" s="10"/>
      <c r="W57" s="18">
        <v>2.6</v>
      </c>
      <c r="X57" s="18">
        <v>-3.1</v>
      </c>
      <c r="Y57" s="18">
        <v>0.2</v>
      </c>
      <c r="Z57" s="18">
        <f>SUM(J57:M57)</f>
        <v>4.0999999999999996</v>
      </c>
      <c r="AA57" s="55">
        <f>SUM(N57:Q57)</f>
        <v>-3100000</v>
      </c>
      <c r="AB57" s="56">
        <f>SUM(R57:U57)</f>
        <v>-7200000</v>
      </c>
    </row>
    <row r="58" spans="1:30" ht="15" customHeight="1" x14ac:dyDescent="0.15">
      <c r="A58" s="45" t="s">
        <v>143</v>
      </c>
      <c r="B58" s="14">
        <v>235.3</v>
      </c>
      <c r="C58" s="14">
        <v>-161.19999999999999</v>
      </c>
      <c r="D58" s="14">
        <v>32.1</v>
      </c>
      <c r="E58" s="14">
        <v>-16.899999999999999</v>
      </c>
      <c r="F58" s="14">
        <v>-160.1</v>
      </c>
      <c r="G58" s="14">
        <f>G31+G41+G56+G57</f>
        <v>-15.599999999999977</v>
      </c>
      <c r="H58" s="14">
        <f>H31+H41+H56+H57</f>
        <v>99.600000000000023</v>
      </c>
      <c r="I58" s="14">
        <v>108.1</v>
      </c>
      <c r="J58" s="14">
        <f t="shared" ref="J58:U58" si="14">J31+J41+J56+J57</f>
        <v>-64.900000000000048</v>
      </c>
      <c r="K58" s="14">
        <f t="shared" si="14"/>
        <v>-152.30000000000004</v>
      </c>
      <c r="L58" s="14">
        <f t="shared" si="14"/>
        <v>118.59999999999998</v>
      </c>
      <c r="M58" s="14">
        <f t="shared" si="14"/>
        <v>-137.80000000000001</v>
      </c>
      <c r="N58" s="58">
        <f t="shared" si="14"/>
        <v>530600000</v>
      </c>
      <c r="O58" s="58">
        <f t="shared" si="14"/>
        <v>39800000</v>
      </c>
      <c r="P58" s="58">
        <f t="shared" si="14"/>
        <v>-196400000</v>
      </c>
      <c r="Q58" s="58">
        <f t="shared" si="14"/>
        <v>-155900000</v>
      </c>
      <c r="R58" s="58">
        <f t="shared" si="14"/>
        <v>-87500000</v>
      </c>
      <c r="S58" s="58">
        <f t="shared" si="14"/>
        <v>-93430000</v>
      </c>
      <c r="T58" s="58">
        <f t="shared" si="14"/>
        <v>19942000</v>
      </c>
      <c r="U58" s="58">
        <f t="shared" si="14"/>
        <v>-139200000</v>
      </c>
      <c r="V58" s="10"/>
      <c r="W58" s="14">
        <v>77.3</v>
      </c>
      <c r="X58" s="14">
        <v>89.3</v>
      </c>
      <c r="Y58" s="14">
        <v>32</v>
      </c>
      <c r="Z58" s="14">
        <f>Z57+Z56+Z41+Z31</f>
        <v>-236.39999999999975</v>
      </c>
      <c r="AA58" s="58">
        <f>AA57+AA56+AA41+AA31</f>
        <v>218100000</v>
      </c>
      <c r="AB58" s="59">
        <f>AB57+AB56+AB41+AB31</f>
        <v>-300188000</v>
      </c>
      <c r="AD58" s="1"/>
    </row>
    <row r="59" spans="1:30" ht="15" customHeight="1" x14ac:dyDescent="0.15">
      <c r="A59" s="45" t="s">
        <v>144</v>
      </c>
      <c r="B59" s="13">
        <v>430</v>
      </c>
      <c r="C59" s="13">
        <v>665.3</v>
      </c>
      <c r="D59" s="13">
        <v>504.1</v>
      </c>
      <c r="E59" s="13">
        <v>536.20000000000005</v>
      </c>
      <c r="F59" s="13">
        <f t="shared" ref="F59:M59" si="15">E60</f>
        <v>519.29999999999995</v>
      </c>
      <c r="G59" s="13">
        <f t="shared" si="15"/>
        <v>359.19999999999993</v>
      </c>
      <c r="H59" s="13">
        <f t="shared" si="15"/>
        <v>343.59999999999997</v>
      </c>
      <c r="I59" s="13">
        <f t="shared" si="15"/>
        <v>443.2</v>
      </c>
      <c r="J59" s="13">
        <f t="shared" si="15"/>
        <v>551.29999999999995</v>
      </c>
      <c r="K59" s="13">
        <f t="shared" si="15"/>
        <v>486.39999999999992</v>
      </c>
      <c r="L59" s="13">
        <f t="shared" si="15"/>
        <v>334.09999999999991</v>
      </c>
      <c r="M59" s="13">
        <f t="shared" si="15"/>
        <v>452.69999999999987</v>
      </c>
      <c r="N59" s="53">
        <v>314900000</v>
      </c>
      <c r="O59" s="53">
        <f t="shared" ref="O59:U59" si="16">N60</f>
        <v>845500000</v>
      </c>
      <c r="P59" s="53">
        <f t="shared" si="16"/>
        <v>885300000</v>
      </c>
      <c r="Q59" s="53">
        <f t="shared" si="16"/>
        <v>688900000</v>
      </c>
      <c r="R59" s="53">
        <f t="shared" si="16"/>
        <v>533000000</v>
      </c>
      <c r="S59" s="53">
        <f t="shared" si="16"/>
        <v>445500000</v>
      </c>
      <c r="T59" s="53">
        <f t="shared" si="16"/>
        <v>352070000</v>
      </c>
      <c r="U59" s="53">
        <f t="shared" si="16"/>
        <v>372012000</v>
      </c>
      <c r="V59" s="10"/>
      <c r="W59" s="13">
        <v>352.7</v>
      </c>
      <c r="X59" s="13">
        <v>430</v>
      </c>
      <c r="Y59" s="13">
        <v>519.29999999999995</v>
      </c>
      <c r="Z59" s="13">
        <f>Y60</f>
        <v>551.29999999999995</v>
      </c>
      <c r="AA59" s="13">
        <f>Z60</f>
        <v>314.9000000000002</v>
      </c>
      <c r="AB59" s="54">
        <f>AA60</f>
        <v>533000000</v>
      </c>
      <c r="AD59" s="1"/>
    </row>
    <row r="60" spans="1:30" ht="15" customHeight="1" x14ac:dyDescent="0.15">
      <c r="A60" s="44" t="s">
        <v>145</v>
      </c>
      <c r="B60" s="60">
        <v>665.3</v>
      </c>
      <c r="C60" s="60">
        <v>504.1</v>
      </c>
      <c r="D60" s="60">
        <v>536.20000000000005</v>
      </c>
      <c r="E60" s="60">
        <v>519.29999999999995</v>
      </c>
      <c r="F60" s="60">
        <f t="shared" ref="F60:U60" si="17">SUM(F58:F59)</f>
        <v>359.19999999999993</v>
      </c>
      <c r="G60" s="60">
        <f t="shared" si="17"/>
        <v>343.59999999999997</v>
      </c>
      <c r="H60" s="60">
        <f t="shared" si="17"/>
        <v>443.2</v>
      </c>
      <c r="I60" s="60">
        <f t="shared" si="17"/>
        <v>551.29999999999995</v>
      </c>
      <c r="J60" s="60">
        <f t="shared" si="17"/>
        <v>486.39999999999992</v>
      </c>
      <c r="K60" s="60">
        <f t="shared" si="17"/>
        <v>334.09999999999991</v>
      </c>
      <c r="L60" s="60">
        <f t="shared" si="17"/>
        <v>452.69999999999987</v>
      </c>
      <c r="M60" s="60">
        <f t="shared" si="17"/>
        <v>314.89999999999986</v>
      </c>
      <c r="N60" s="61">
        <f t="shared" si="17"/>
        <v>845500000</v>
      </c>
      <c r="O60" s="61">
        <f t="shared" si="17"/>
        <v>885300000</v>
      </c>
      <c r="P60" s="61">
        <f t="shared" si="17"/>
        <v>688900000</v>
      </c>
      <c r="Q60" s="61">
        <f t="shared" si="17"/>
        <v>533000000</v>
      </c>
      <c r="R60" s="61">
        <f t="shared" si="17"/>
        <v>445500000</v>
      </c>
      <c r="S60" s="61">
        <f t="shared" si="17"/>
        <v>352070000</v>
      </c>
      <c r="T60" s="61">
        <f t="shared" si="17"/>
        <v>372012000</v>
      </c>
      <c r="U60" s="61">
        <f t="shared" si="17"/>
        <v>232812000</v>
      </c>
      <c r="V60" s="10"/>
      <c r="W60" s="60">
        <v>430</v>
      </c>
      <c r="X60" s="60">
        <v>519.29999999999995</v>
      </c>
      <c r="Y60" s="60">
        <v>551.29999999999995</v>
      </c>
      <c r="Z60" s="60">
        <f>SUM(Z58:Z59)</f>
        <v>314.9000000000002</v>
      </c>
      <c r="AA60" s="61">
        <v>533000000</v>
      </c>
      <c r="AB60" s="62">
        <f>SUM(AB58:AB59)</f>
        <v>232812000</v>
      </c>
    </row>
    <row r="61" spans="1:30" ht="6.75" customHeight="1" x14ac:dyDescent="0.15">
      <c r="A61" s="44"/>
      <c r="B61" s="38"/>
      <c r="C61" s="38"/>
      <c r="D61" s="38"/>
      <c r="E61" s="38"/>
      <c r="F61" s="38"/>
      <c r="G61" s="38"/>
      <c r="H61" s="38"/>
      <c r="I61" s="38"/>
      <c r="J61" s="38"/>
      <c r="K61" s="38"/>
      <c r="L61" s="38"/>
      <c r="M61" s="38"/>
      <c r="N61" s="38"/>
      <c r="O61" s="38"/>
      <c r="P61" s="38"/>
      <c r="Q61" s="38"/>
      <c r="R61" s="38"/>
      <c r="S61" s="38"/>
      <c r="T61" s="38"/>
      <c r="U61" s="38"/>
      <c r="V61" s="10"/>
      <c r="W61" s="38"/>
      <c r="X61" s="38"/>
      <c r="Y61" s="38"/>
      <c r="Z61" s="38"/>
      <c r="AA61" s="38"/>
      <c r="AB61" s="74"/>
    </row>
    <row r="62" spans="1:30" ht="15" customHeight="1" x14ac:dyDescent="0.15">
      <c r="A62" s="44" t="s">
        <v>146</v>
      </c>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1:30" ht="15" customHeight="1" x14ac:dyDescent="0.15">
      <c r="A63" s="48" t="s">
        <v>147</v>
      </c>
      <c r="B63" s="20">
        <v>25.5</v>
      </c>
      <c r="C63" s="20">
        <v>18.7</v>
      </c>
      <c r="D63" s="20">
        <v>28.5</v>
      </c>
      <c r="E63" s="20">
        <v>25.8</v>
      </c>
      <c r="F63" s="20">
        <v>39.9</v>
      </c>
      <c r="G63" s="20">
        <v>35.5</v>
      </c>
      <c r="H63" s="20">
        <v>31.6</v>
      </c>
      <c r="I63" s="20">
        <v>37.1</v>
      </c>
      <c r="J63" s="20">
        <v>34.700000000000003</v>
      </c>
      <c r="K63" s="20">
        <v>29.7</v>
      </c>
      <c r="L63" s="20">
        <v>41.5</v>
      </c>
      <c r="M63" s="20">
        <v>39.9</v>
      </c>
      <c r="N63" s="63">
        <v>24000000</v>
      </c>
      <c r="O63" s="63">
        <v>43300000</v>
      </c>
      <c r="P63" s="63">
        <v>43800000</v>
      </c>
      <c r="Q63" s="63">
        <v>16200000</v>
      </c>
      <c r="R63" s="63">
        <v>19700000</v>
      </c>
      <c r="S63" s="63">
        <v>14400000</v>
      </c>
      <c r="T63" s="63">
        <v>18300000</v>
      </c>
      <c r="U63" s="63">
        <v>53400000</v>
      </c>
      <c r="V63" s="10"/>
      <c r="W63" s="20">
        <v>44.9</v>
      </c>
      <c r="X63" s="20">
        <v>98.5</v>
      </c>
      <c r="Y63" s="20">
        <v>144.1</v>
      </c>
      <c r="Z63" s="20">
        <v>145.80000000000001</v>
      </c>
      <c r="AA63" s="63">
        <f>SUM(N63:Q63)</f>
        <v>127300000</v>
      </c>
      <c r="AB63" s="64">
        <f>SUM(R63:U63)</f>
        <v>105800000</v>
      </c>
    </row>
    <row r="64" spans="1:30" ht="15" customHeight="1" x14ac:dyDescent="0.15">
      <c r="A64" s="44"/>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8" ht="15" customHeight="1" x14ac:dyDescent="0.15">
      <c r="A65" s="44" t="s">
        <v>148</v>
      </c>
      <c r="B65" s="75"/>
      <c r="C65" s="75"/>
      <c r="D65" s="75"/>
      <c r="E65" s="75"/>
      <c r="F65" s="75"/>
      <c r="G65" s="75"/>
      <c r="H65" s="75"/>
      <c r="I65" s="75"/>
      <c r="J65" s="75"/>
      <c r="K65" s="75"/>
      <c r="L65" s="75"/>
      <c r="M65" s="75"/>
      <c r="N65" s="75"/>
      <c r="O65" s="75"/>
      <c r="P65" s="75"/>
      <c r="Q65" s="75"/>
      <c r="R65" s="75"/>
      <c r="S65" s="75"/>
      <c r="T65" s="75"/>
      <c r="U65" s="75"/>
      <c r="V65" s="10"/>
      <c r="W65" s="81"/>
      <c r="X65" s="81"/>
      <c r="Y65" s="34"/>
      <c r="Z65" s="34"/>
      <c r="AA65" s="34"/>
    </row>
    <row r="66" spans="1:28" ht="15" customHeight="1" x14ac:dyDescent="0.15">
      <c r="A66" s="44" t="s">
        <v>149</v>
      </c>
      <c r="B66" s="11">
        <v>61.8</v>
      </c>
      <c r="C66" s="11">
        <v>111.9</v>
      </c>
      <c r="D66" s="11">
        <v>128</v>
      </c>
      <c r="E66" s="11">
        <v>123.7</v>
      </c>
      <c r="F66" s="11">
        <f t="shared" ref="F66:U66" si="18">F31</f>
        <v>63.199999999999989</v>
      </c>
      <c r="G66" s="11">
        <f t="shared" si="18"/>
        <v>128.79999999999998</v>
      </c>
      <c r="H66" s="11">
        <f t="shared" si="18"/>
        <v>149.70000000000002</v>
      </c>
      <c r="I66" s="11">
        <f t="shared" si="18"/>
        <v>186.79999999999998</v>
      </c>
      <c r="J66" s="11">
        <f t="shared" si="18"/>
        <v>53.299999999999983</v>
      </c>
      <c r="K66" s="11">
        <f t="shared" si="18"/>
        <v>145.89999999999998</v>
      </c>
      <c r="L66" s="11">
        <f t="shared" si="18"/>
        <v>200.89999999999998</v>
      </c>
      <c r="M66" s="11">
        <f t="shared" si="18"/>
        <v>170.7</v>
      </c>
      <c r="N66" s="46">
        <f t="shared" si="18"/>
        <v>115700000</v>
      </c>
      <c r="O66" s="46">
        <f t="shared" si="18"/>
        <v>219900000</v>
      </c>
      <c r="P66" s="46">
        <f t="shared" si="18"/>
        <v>231500000</v>
      </c>
      <c r="Q66" s="46">
        <f t="shared" si="18"/>
        <v>162700000</v>
      </c>
      <c r="R66" s="46">
        <f t="shared" si="18"/>
        <v>141400000</v>
      </c>
      <c r="S66" s="46">
        <f t="shared" si="18"/>
        <v>209870000</v>
      </c>
      <c r="T66" s="46">
        <f t="shared" si="18"/>
        <v>251442000</v>
      </c>
      <c r="U66" s="46">
        <f t="shared" si="18"/>
        <v>194600000</v>
      </c>
      <c r="V66" s="10"/>
      <c r="W66" s="11">
        <v>330.3</v>
      </c>
      <c r="X66" s="11">
        <v>425.4</v>
      </c>
      <c r="Y66" s="11">
        <v>528.5</v>
      </c>
      <c r="Z66" s="11">
        <f>Z31</f>
        <v>570.80000000000018</v>
      </c>
      <c r="AA66" s="46">
        <f>AA31</f>
        <v>729800000</v>
      </c>
      <c r="AB66" s="47">
        <f>AB31</f>
        <v>797312000</v>
      </c>
    </row>
    <row r="67" spans="1:28" ht="15" customHeight="1" x14ac:dyDescent="0.15">
      <c r="A67" s="65" t="s">
        <v>150</v>
      </c>
      <c r="B67" s="66">
        <v>0.2</v>
      </c>
      <c r="C67" s="66">
        <v>0.33</v>
      </c>
      <c r="D67" s="66">
        <v>0.36</v>
      </c>
      <c r="E67" s="66">
        <v>0.33</v>
      </c>
      <c r="F67" s="67">
        <f>F66/'P&amp;L'!F6</f>
        <v>0.16390041493775931</v>
      </c>
      <c r="G67" s="67">
        <f>G66/'P&amp;L'!G6</f>
        <v>0.32079701120797005</v>
      </c>
      <c r="H67" s="67">
        <f>H66/'P&amp;L'!H6</f>
        <v>0.34960298925735644</v>
      </c>
      <c r="I67" s="67">
        <f>I66/'P&amp;L'!I6</f>
        <v>0.41883408071748873</v>
      </c>
      <c r="J67" s="67">
        <f>J66/'P&amp;L'!J6</f>
        <v>0.1171428571428571</v>
      </c>
      <c r="K67" s="67">
        <f>K66/'P&amp;L'!K6</f>
        <v>0.31215233204963627</v>
      </c>
      <c r="L67" s="67">
        <f>L66/'P&amp;L'!L6</f>
        <v>0.41218711530570373</v>
      </c>
      <c r="M67" s="67">
        <v>0.33862328902995398</v>
      </c>
      <c r="N67" s="67">
        <f>N66/1000000/'P&amp;L'!N6</f>
        <v>0.22615324472243939</v>
      </c>
      <c r="O67" s="67">
        <f>O66/1000000/'P&amp;L'!O6</f>
        <v>0.41443648699585373</v>
      </c>
      <c r="P67" s="67">
        <f>P66/1000000/'P&amp;L'!P6</f>
        <v>0.42075608869501996</v>
      </c>
      <c r="Q67" s="67">
        <f>Q66/1000000/'P&amp;L'!Q6</f>
        <v>0.28770999115826701</v>
      </c>
      <c r="R67" s="67">
        <f>R66/1000000/'P&amp;L'!R6</f>
        <v>0.25142247510668564</v>
      </c>
      <c r="S67" s="67">
        <f>S66/1000000/'P&amp;L'!S6</f>
        <v>0.36645713287934345</v>
      </c>
      <c r="T67" s="67">
        <f>T66/1000000/'P&amp;L'!T6</f>
        <v>0.42545177664974621</v>
      </c>
      <c r="U67" s="67">
        <f>U66/1000000/'P&amp;L'!U6</f>
        <v>0.32498329993319974</v>
      </c>
      <c r="V67" s="10"/>
      <c r="W67" s="66">
        <v>0.3</v>
      </c>
      <c r="X67" s="66">
        <v>0.31</v>
      </c>
      <c r="Y67" s="67">
        <v>0.31812436044061898</v>
      </c>
      <c r="Z67" s="67">
        <v>0.3</v>
      </c>
      <c r="AA67" s="67">
        <f>AA66/1000000/'P&amp;L'!AA6</f>
        <v>0.33819917512396308</v>
      </c>
      <c r="AB67" s="68">
        <f>AB66/1000000/'P&amp;L'!AB6</f>
        <v>0.34294464278033471</v>
      </c>
    </row>
    <row r="68" spans="1:28" ht="15" customHeight="1" x14ac:dyDescent="0.15">
      <c r="A68" s="44" t="s">
        <v>151</v>
      </c>
      <c r="B68" s="25">
        <v>-9.9</v>
      </c>
      <c r="C68" s="25">
        <v>-9.6999999999999993</v>
      </c>
      <c r="D68" s="25">
        <v>-8</v>
      </c>
      <c r="E68" s="25">
        <v>-35.4</v>
      </c>
      <c r="F68" s="25">
        <v>-29.7</v>
      </c>
      <c r="G68" s="25">
        <v>-33.700000000000003</v>
      </c>
      <c r="H68" s="25">
        <v>-47.2</v>
      </c>
      <c r="I68" s="25">
        <f t="shared" ref="I68:U68" si="19">I33</f>
        <v>-25.5</v>
      </c>
      <c r="J68" s="25">
        <f t="shared" si="19"/>
        <v>-27.8</v>
      </c>
      <c r="K68" s="25">
        <f t="shared" si="19"/>
        <v>-26.1</v>
      </c>
      <c r="L68" s="25">
        <f t="shared" si="19"/>
        <v>-13.9</v>
      </c>
      <c r="M68" s="25">
        <f t="shared" si="19"/>
        <v>-12.3</v>
      </c>
      <c r="N68" s="69">
        <f t="shared" si="19"/>
        <v>-6900000</v>
      </c>
      <c r="O68" s="69">
        <f t="shared" si="19"/>
        <v>-3900000</v>
      </c>
      <c r="P68" s="69">
        <f t="shared" si="19"/>
        <v>-10000000</v>
      </c>
      <c r="Q68" s="69">
        <f t="shared" si="19"/>
        <v>-1300000</v>
      </c>
      <c r="R68" s="69">
        <f t="shared" si="19"/>
        <v>-10700000</v>
      </c>
      <c r="S68" s="69">
        <f t="shared" si="19"/>
        <v>-4000000</v>
      </c>
      <c r="T68" s="69">
        <f t="shared" si="19"/>
        <v>-6200000</v>
      </c>
      <c r="U68" s="69">
        <f t="shared" si="19"/>
        <v>-12900000</v>
      </c>
      <c r="V68" s="10"/>
      <c r="W68" s="25">
        <v>-25.3</v>
      </c>
      <c r="X68" s="25">
        <v>-63</v>
      </c>
      <c r="Y68" s="25">
        <v>-136.1</v>
      </c>
      <c r="Z68" s="25">
        <f>SUM(J68:M68)</f>
        <v>-80.100000000000009</v>
      </c>
      <c r="AA68" s="69">
        <f>SUM(N68:Q68)</f>
        <v>-22100000</v>
      </c>
      <c r="AB68" s="70">
        <f>SUM(R68:U68)</f>
        <v>-33800000</v>
      </c>
    </row>
    <row r="69" spans="1:28" ht="15" customHeight="1" x14ac:dyDescent="0.15">
      <c r="A69" s="44" t="s">
        <v>152</v>
      </c>
      <c r="B69" s="60">
        <v>51.9</v>
      </c>
      <c r="C69" s="60">
        <v>102.2</v>
      </c>
      <c r="D69" s="60">
        <v>120</v>
      </c>
      <c r="E69" s="60">
        <v>88.3</v>
      </c>
      <c r="F69" s="60">
        <f t="shared" ref="F69:U69" si="20">F66+F68</f>
        <v>33.499999999999986</v>
      </c>
      <c r="G69" s="60">
        <f t="shared" si="20"/>
        <v>95.09999999999998</v>
      </c>
      <c r="H69" s="60">
        <f t="shared" si="20"/>
        <v>102.50000000000001</v>
      </c>
      <c r="I69" s="60">
        <f t="shared" si="20"/>
        <v>161.29999999999998</v>
      </c>
      <c r="J69" s="60">
        <f t="shared" si="20"/>
        <v>25.499999999999982</v>
      </c>
      <c r="K69" s="60">
        <f t="shared" si="20"/>
        <v>119.79999999999998</v>
      </c>
      <c r="L69" s="60">
        <f t="shared" si="20"/>
        <v>186.99999999999997</v>
      </c>
      <c r="M69" s="60">
        <f t="shared" si="20"/>
        <v>158.39999999999998</v>
      </c>
      <c r="N69" s="61">
        <f t="shared" si="20"/>
        <v>108800000</v>
      </c>
      <c r="O69" s="61">
        <f t="shared" si="20"/>
        <v>216000000</v>
      </c>
      <c r="P69" s="61">
        <f t="shared" si="20"/>
        <v>221500000</v>
      </c>
      <c r="Q69" s="61">
        <f t="shared" si="20"/>
        <v>161400000</v>
      </c>
      <c r="R69" s="61">
        <f t="shared" si="20"/>
        <v>130700000</v>
      </c>
      <c r="S69" s="61">
        <f t="shared" si="20"/>
        <v>205870000</v>
      </c>
      <c r="T69" s="61">
        <f t="shared" si="20"/>
        <v>245242000</v>
      </c>
      <c r="U69" s="61">
        <f t="shared" si="20"/>
        <v>181700000</v>
      </c>
      <c r="V69" s="10"/>
      <c r="W69" s="60">
        <v>305</v>
      </c>
      <c r="X69" s="60">
        <v>362.4</v>
      </c>
      <c r="Y69" s="60">
        <v>392.4</v>
      </c>
      <c r="Z69" s="60">
        <f>Z66+Z68</f>
        <v>490.70000000000016</v>
      </c>
      <c r="AA69" s="61">
        <f>AA66+AA68</f>
        <v>707700000</v>
      </c>
      <c r="AB69" s="62">
        <f>AB66+AB68</f>
        <v>763512000</v>
      </c>
    </row>
    <row r="70" spans="1:28" ht="15" customHeight="1" x14ac:dyDescent="0.15">
      <c r="A70" s="65" t="s">
        <v>153</v>
      </c>
      <c r="B70" s="71">
        <v>0.16</v>
      </c>
      <c r="C70" s="71">
        <v>0.3</v>
      </c>
      <c r="D70" s="71">
        <v>0.33</v>
      </c>
      <c r="E70" s="71">
        <v>0.23</v>
      </c>
      <c r="F70" s="72">
        <f>F69/'P&amp;L'!F6</f>
        <v>8.6877593360995806E-2</v>
      </c>
      <c r="G70" s="72">
        <f>G69/'P&amp;L'!G6</f>
        <v>0.23686176836861764</v>
      </c>
      <c r="H70" s="72">
        <f>H69/'P&amp;L'!H6</f>
        <v>0.2393741242410089</v>
      </c>
      <c r="I70" s="72">
        <f>I69/'P&amp;L'!I6</f>
        <v>0.36165919282511205</v>
      </c>
      <c r="J70" s="72">
        <f>J69/'P&amp;L'!J6</f>
        <v>5.6043956043956004E-2</v>
      </c>
      <c r="K70" s="72">
        <f>K69/'P&amp;L'!K6</f>
        <v>0.25631151048352585</v>
      </c>
      <c r="L70" s="72">
        <f>L69/'P&amp;L'!L6</f>
        <v>0.3836684448091916</v>
      </c>
      <c r="M70" s="72">
        <f>M69/'P&amp;L'!M6</f>
        <v>0.31422336837928977</v>
      </c>
      <c r="N70" s="72">
        <f>N69/1000000/'P&amp;L'!N6</f>
        <v>0.21266614542611414</v>
      </c>
      <c r="O70" s="72">
        <f>O69/1000000/'P&amp;L'!O6</f>
        <v>0.40708631737655482</v>
      </c>
      <c r="P70" s="72">
        <f>P69/1000000/'P&amp;L'!P6</f>
        <v>0.4025808796801163</v>
      </c>
      <c r="Q70" s="72">
        <f>Q69/1000000/'P&amp;L'!Q6</f>
        <v>0.28541114058355438</v>
      </c>
      <c r="R70" s="72">
        <f>R69/1000000/'P&amp;L'!R6</f>
        <v>0.23239687055476529</v>
      </c>
      <c r="S70" s="72">
        <f>S69/1000000/'P&amp;L'!S6</f>
        <v>0.35947267330190324</v>
      </c>
      <c r="T70" s="72">
        <f>T69/1000000/'P&amp;L'!T6</f>
        <v>0.41496108291032147</v>
      </c>
      <c r="U70" s="72">
        <f>U69/1000000/'P&amp;L'!U6</f>
        <v>0.30344021376085506</v>
      </c>
      <c r="V70" s="10"/>
      <c r="W70" s="71">
        <v>0.28000000000000003</v>
      </c>
      <c r="X70" s="71">
        <v>0.26</v>
      </c>
      <c r="Y70" s="72">
        <v>0.23620056582194701</v>
      </c>
      <c r="Z70" s="72">
        <v>0.26</v>
      </c>
      <c r="AA70" s="72">
        <f>AA69/1000000/'P&amp;L'!AA6</f>
        <v>0.32795773668844713</v>
      </c>
      <c r="AB70" s="73">
        <f>AB69/1000000/'P&amp;L'!AB6</f>
        <v>0.32840638307023962</v>
      </c>
    </row>
    <row r="71" spans="1:28" ht="15" customHeight="1" x14ac:dyDescent="0.15">
      <c r="A71" s="44" t="s">
        <v>154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8" ht="40.75" customHeight="1" x14ac:dyDescent="0.15">
      <c r="A72" s="17" t="s">
        <v>155</v>
      </c>
      <c r="B72" s="20">
        <v>0.6</v>
      </c>
      <c r="C72" s="20">
        <v>1.6</v>
      </c>
      <c r="D72" s="20">
        <v>2.5</v>
      </c>
      <c r="E72" s="20">
        <v>28.2</v>
      </c>
      <c r="F72" s="20">
        <v>7.5</v>
      </c>
      <c r="G72" s="20">
        <v>14.4</v>
      </c>
      <c r="H72" s="20">
        <v>29.2</v>
      </c>
      <c r="I72" s="20">
        <v>13.2</v>
      </c>
      <c r="J72" s="20">
        <v>12.7</v>
      </c>
      <c r="K72" s="20">
        <v>8.1999999999999993</v>
      </c>
      <c r="L72" s="20">
        <v>3</v>
      </c>
      <c r="M72" s="20">
        <v>2</v>
      </c>
      <c r="N72" s="63">
        <v>0</v>
      </c>
      <c r="O72" s="63">
        <v>0</v>
      </c>
      <c r="P72" s="63">
        <v>0</v>
      </c>
      <c r="Q72" s="63">
        <v>0</v>
      </c>
      <c r="R72" s="63">
        <v>0</v>
      </c>
      <c r="S72" s="63">
        <v>0</v>
      </c>
      <c r="T72" s="63">
        <v>0</v>
      </c>
      <c r="U72" s="63">
        <v>0</v>
      </c>
      <c r="V72" s="10"/>
      <c r="W72" s="20">
        <v>0</v>
      </c>
      <c r="X72" s="20">
        <v>32.9</v>
      </c>
      <c r="Y72" s="20">
        <v>64.3</v>
      </c>
      <c r="Z72" s="20">
        <f>SUM(J72:M72)</f>
        <v>25.9</v>
      </c>
      <c r="AA72" s="20">
        <f>SUM(N72:Q72)</f>
        <v>0</v>
      </c>
      <c r="AB72" s="64">
        <f>SUM(R72:U72)</f>
        <v>0</v>
      </c>
    </row>
    <row r="73" spans="1:28" ht="25.75" customHeight="1" x14ac:dyDescent="0.15">
      <c r="A73" s="57" t="s">
        <v>156</v>
      </c>
      <c r="B73" s="63">
        <v>0</v>
      </c>
      <c r="C73" s="63">
        <v>0</v>
      </c>
      <c r="D73" s="63">
        <v>0</v>
      </c>
      <c r="E73" s="63">
        <v>0</v>
      </c>
      <c r="F73" s="63">
        <v>0</v>
      </c>
      <c r="G73" s="63">
        <v>0</v>
      </c>
      <c r="H73" s="63">
        <v>0</v>
      </c>
      <c r="I73" s="63">
        <v>0</v>
      </c>
      <c r="J73" s="20">
        <v>16.2</v>
      </c>
      <c r="K73" s="20">
        <v>4</v>
      </c>
      <c r="L73" s="20">
        <v>4</v>
      </c>
      <c r="M73" s="20">
        <v>4.0999999999999996</v>
      </c>
      <c r="N73" s="63">
        <v>4042019</v>
      </c>
      <c r="O73" s="63">
        <v>4042019</v>
      </c>
      <c r="P73" s="63">
        <v>4062019</v>
      </c>
      <c r="Q73" s="63">
        <v>4062019</v>
      </c>
      <c r="R73" s="63">
        <v>14277046.880000001</v>
      </c>
      <c r="S73" s="63">
        <v>0</v>
      </c>
      <c r="T73" s="63">
        <v>0</v>
      </c>
      <c r="U73" s="63">
        <v>34748855.990000002</v>
      </c>
      <c r="V73" s="10"/>
      <c r="W73" s="20">
        <v>0</v>
      </c>
      <c r="X73" s="20">
        <v>0</v>
      </c>
      <c r="Y73" s="20">
        <v>0</v>
      </c>
      <c r="Z73" s="20">
        <f>SUM(J73:M73)</f>
        <v>28.299999999999997</v>
      </c>
      <c r="AA73" s="63">
        <f>SUM(N73:Q73)</f>
        <v>16208076</v>
      </c>
      <c r="AB73" s="64">
        <f>SUM(R73:U73)</f>
        <v>49025902.870000005</v>
      </c>
    </row>
    <row r="74" spans="1:28" ht="22.5" customHeight="1" x14ac:dyDescent="0.15">
      <c r="A74" s="10" t="s">
        <v>157</v>
      </c>
      <c r="B74" s="63">
        <v>0</v>
      </c>
      <c r="C74" s="63">
        <v>0</v>
      </c>
      <c r="D74" s="63">
        <v>0</v>
      </c>
      <c r="E74" s="63">
        <v>0</v>
      </c>
      <c r="F74" s="63">
        <v>0</v>
      </c>
      <c r="G74" s="63">
        <v>0</v>
      </c>
      <c r="H74" s="63">
        <v>0</v>
      </c>
      <c r="I74" s="63">
        <v>0</v>
      </c>
      <c r="J74" s="63">
        <v>0</v>
      </c>
      <c r="K74" s="63">
        <v>0</v>
      </c>
      <c r="L74" s="63">
        <v>0</v>
      </c>
      <c r="M74" s="63">
        <v>0</v>
      </c>
      <c r="N74" s="63">
        <v>12369564.470000001</v>
      </c>
      <c r="O74" s="63">
        <v>1290981</v>
      </c>
      <c r="P74" s="63">
        <v>436411</v>
      </c>
      <c r="Q74" s="63">
        <v>238852</v>
      </c>
      <c r="R74" s="63">
        <v>0</v>
      </c>
      <c r="S74" s="63">
        <v>0</v>
      </c>
      <c r="T74" s="63">
        <v>0</v>
      </c>
      <c r="U74" s="63">
        <v>0</v>
      </c>
      <c r="V74" s="10"/>
      <c r="W74" s="20">
        <v>0</v>
      </c>
      <c r="X74" s="20">
        <v>0</v>
      </c>
      <c r="Y74" s="20">
        <v>0</v>
      </c>
      <c r="Z74" s="20">
        <v>0</v>
      </c>
      <c r="AA74" s="63">
        <f>SUM(N74:Q74)</f>
        <v>14335808.470000001</v>
      </c>
      <c r="AB74" s="64">
        <f>SUM(R74:U74)</f>
        <v>0</v>
      </c>
    </row>
    <row r="75" spans="1:28" ht="15.7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8" ht="29.25" customHeight="1" x14ac:dyDescent="0.1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row>
    <row r="77" spans="1:28" ht="39.25" customHeight="1" x14ac:dyDescent="0.15">
      <c r="A77" s="80" t="s">
        <v>158</v>
      </c>
      <c r="B77" s="80"/>
      <c r="C77" s="80"/>
      <c r="D77" s="80"/>
      <c r="E77" s="80"/>
      <c r="F77" s="80"/>
      <c r="G77" s="80"/>
      <c r="H77" s="80"/>
      <c r="I77" s="80"/>
      <c r="J77" s="80"/>
      <c r="K77" s="80"/>
      <c r="L77" s="80"/>
      <c r="M77" s="80"/>
      <c r="N77" s="80"/>
      <c r="O77" s="80"/>
      <c r="P77" s="80"/>
      <c r="Q77" s="80"/>
      <c r="R77" s="80"/>
      <c r="S77" s="80"/>
      <c r="T77" s="80"/>
      <c r="U77" s="80"/>
      <c r="V77" s="80"/>
      <c r="W77" s="80"/>
      <c r="X77" s="17"/>
      <c r="Y77" s="17"/>
      <c r="Z77" s="17"/>
      <c r="AA77" s="17"/>
    </row>
    <row r="78" spans="1:28" ht="35.75" customHeight="1" x14ac:dyDescent="0.15">
      <c r="A78" s="80" t="s">
        <v>159</v>
      </c>
      <c r="B78" s="80"/>
      <c r="C78" s="80"/>
      <c r="D78" s="80"/>
      <c r="E78" s="80"/>
      <c r="F78" s="80"/>
      <c r="G78" s="80"/>
      <c r="H78" s="80"/>
      <c r="I78" s="80"/>
      <c r="J78" s="80"/>
      <c r="K78" s="80"/>
      <c r="L78" s="80"/>
      <c r="M78" s="80"/>
      <c r="N78" s="80"/>
      <c r="O78" s="80"/>
      <c r="P78" s="80"/>
      <c r="Q78" s="80"/>
      <c r="R78" s="80"/>
      <c r="S78" s="80"/>
      <c r="T78" s="80"/>
      <c r="U78" s="80"/>
      <c r="V78" s="80"/>
      <c r="W78" s="80"/>
      <c r="X78" s="10"/>
      <c r="Y78" s="10"/>
      <c r="Z78" s="10"/>
      <c r="AA78" s="10"/>
    </row>
    <row r="79" spans="1:28" ht="22.5" customHeight="1" x14ac:dyDescent="0.15">
      <c r="A79" s="80" t="s">
        <v>160</v>
      </c>
      <c r="B79" s="80"/>
      <c r="C79" s="80"/>
      <c r="D79" s="80"/>
      <c r="E79" s="80"/>
      <c r="F79" s="80"/>
      <c r="G79" s="80"/>
      <c r="H79" s="80"/>
      <c r="I79" s="80"/>
      <c r="J79" s="80"/>
      <c r="K79" s="80"/>
      <c r="L79" s="80"/>
      <c r="M79" s="80"/>
      <c r="N79" s="80"/>
      <c r="O79" s="80"/>
      <c r="P79" s="80"/>
      <c r="Q79" s="80"/>
      <c r="R79" s="80"/>
      <c r="S79" s="80"/>
      <c r="T79" s="80"/>
      <c r="U79" s="80"/>
      <c r="V79" s="80"/>
      <c r="W79" s="80"/>
      <c r="X79" s="10"/>
      <c r="Y79" s="10"/>
      <c r="Z79" s="10"/>
      <c r="AA79" s="10"/>
    </row>
    <row r="80" spans="1:28" ht="22.5" customHeight="1" x14ac:dyDescent="0.15">
      <c r="A80" s="83" t="s">
        <v>161</v>
      </c>
      <c r="B80" s="83"/>
      <c r="C80" s="83"/>
      <c r="D80" s="83"/>
      <c r="E80" s="83"/>
      <c r="F80" s="10"/>
      <c r="G80" s="10"/>
      <c r="H80" s="10"/>
      <c r="I80" s="10"/>
      <c r="J80" s="10"/>
      <c r="K80" s="10"/>
      <c r="L80" s="10"/>
      <c r="M80" s="10"/>
      <c r="N80" s="10"/>
      <c r="O80" s="10"/>
      <c r="P80" s="10"/>
      <c r="Q80" s="10"/>
      <c r="R80" s="10"/>
      <c r="S80" s="10"/>
      <c r="T80" s="10"/>
      <c r="U80" s="10"/>
      <c r="V80" s="10"/>
      <c r="W80" s="10"/>
      <c r="X80" s="10"/>
      <c r="Y80" s="10"/>
      <c r="Z80" s="10"/>
      <c r="AA80" s="10"/>
    </row>
    <row r="81" spans="1:27" ht="22.5" customHeight="1" x14ac:dyDescent="0.15">
      <c r="A81" s="83" t="s">
        <v>162</v>
      </c>
      <c r="B81" s="83"/>
      <c r="C81" s="83"/>
      <c r="D81" s="83"/>
      <c r="E81" s="83"/>
      <c r="F81" s="10"/>
      <c r="G81" s="10"/>
      <c r="H81" s="10"/>
      <c r="I81" s="10"/>
      <c r="J81" s="10"/>
      <c r="K81" s="10"/>
      <c r="L81" s="10"/>
      <c r="M81" s="10"/>
      <c r="N81" s="10"/>
      <c r="O81" s="10"/>
      <c r="P81" s="10"/>
      <c r="Q81" s="10"/>
      <c r="R81" s="10"/>
      <c r="S81" s="10"/>
      <c r="T81" s="10"/>
      <c r="U81" s="10"/>
      <c r="V81" s="10"/>
      <c r="W81" s="10"/>
      <c r="X81" s="10"/>
      <c r="Y81" s="10"/>
      <c r="Z81" s="10"/>
      <c r="AA81" s="10"/>
    </row>
    <row r="82" spans="1:27" ht="27.5" customHeight="1" x14ac:dyDescent="0.15">
      <c r="A82" s="82" t="s">
        <v>181</v>
      </c>
      <c r="B82" s="82"/>
      <c r="C82" s="82"/>
      <c r="D82" s="82"/>
      <c r="E82" s="82"/>
      <c r="F82" s="10"/>
      <c r="G82" s="10"/>
      <c r="H82" s="10"/>
      <c r="I82" s="10"/>
      <c r="J82" s="10"/>
      <c r="K82" s="10"/>
      <c r="L82" s="10"/>
      <c r="M82" s="10"/>
      <c r="N82" s="10"/>
      <c r="O82" s="10"/>
      <c r="P82" s="10"/>
      <c r="Q82" s="10"/>
      <c r="R82" s="10"/>
      <c r="S82" s="10"/>
      <c r="T82" s="10"/>
      <c r="U82" s="10"/>
      <c r="V82" s="10"/>
      <c r="W82" s="10"/>
      <c r="X82" s="10"/>
      <c r="Y82" s="10"/>
      <c r="Z82" s="10"/>
      <c r="AA82" s="10"/>
    </row>
    <row r="83" spans="1:27" ht="22.5" customHeight="1" x14ac:dyDescent="0.15">
      <c r="A83" s="82" t="s">
        <v>163</v>
      </c>
      <c r="B83" s="82"/>
      <c r="C83" s="82"/>
      <c r="D83" s="82"/>
      <c r="E83" s="82"/>
      <c r="F83" s="10"/>
      <c r="G83" s="10"/>
      <c r="H83" s="10"/>
      <c r="I83" s="10"/>
      <c r="J83" s="10"/>
      <c r="K83" s="10"/>
      <c r="L83" s="10"/>
      <c r="M83" s="10"/>
      <c r="N83" s="10"/>
      <c r="O83" s="10"/>
      <c r="P83" s="10"/>
      <c r="Q83" s="10"/>
      <c r="R83" s="10"/>
      <c r="S83" s="10"/>
      <c r="T83" s="10"/>
      <c r="U83" s="10"/>
      <c r="V83" s="10"/>
      <c r="W83" s="10"/>
      <c r="X83" s="10"/>
      <c r="Y83" s="10"/>
      <c r="Z83" s="10"/>
      <c r="AA83" s="10"/>
    </row>
  </sheetData>
  <mergeCells count="9">
    <mergeCell ref="W3:X3"/>
    <mergeCell ref="W65:X65"/>
    <mergeCell ref="A83:E83"/>
    <mergeCell ref="A81:E81"/>
    <mergeCell ref="A80:E80"/>
    <mergeCell ref="A77:W77"/>
    <mergeCell ref="A78:W78"/>
    <mergeCell ref="A79:W79"/>
    <mergeCell ref="A82:E8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
  <sheetViews>
    <sheetView showRuler="0" workbookViewId="0"/>
  </sheetViews>
  <sheetFormatPr baseColWidth="10" defaultColWidth="12.6640625" defaultRowHeight="13" x14ac:dyDescent="0.15"/>
  <cols>
    <col min="1" max="1" width="17.5" customWidth="1"/>
    <col min="2" max="9" width="9.33203125" customWidth="1"/>
    <col min="10" max="10" width="8.6640625" customWidth="1"/>
    <col min="11" max="11" width="10.33203125" customWidth="1"/>
    <col min="12" max="17" width="9.1640625" customWidth="1"/>
  </cols>
  <sheetData>
    <row r="1" spans="1:17" ht="15.75" customHeight="1" x14ac:dyDescent="0.15">
      <c r="A1" s="3" t="s">
        <v>0</v>
      </c>
      <c r="B1" s="10"/>
      <c r="C1" s="10"/>
      <c r="D1" s="10"/>
      <c r="E1" s="10"/>
      <c r="F1" s="10"/>
      <c r="G1" s="10"/>
      <c r="H1" s="10"/>
      <c r="I1" s="10"/>
    </row>
    <row r="2" spans="1:17" ht="15.75" customHeight="1" x14ac:dyDescent="0.15">
      <c r="A2" s="10"/>
      <c r="B2" s="10"/>
      <c r="C2" s="10"/>
      <c r="D2" s="10"/>
      <c r="E2" s="10"/>
      <c r="F2" s="10"/>
      <c r="G2" s="10"/>
      <c r="H2" s="10"/>
      <c r="I2" s="10"/>
    </row>
    <row r="3" spans="1:17" ht="15.75" customHeight="1" x14ac:dyDescent="0.15">
      <c r="A3" s="76"/>
      <c r="B3" s="76" t="s">
        <v>164</v>
      </c>
      <c r="C3" s="76" t="s">
        <v>165</v>
      </c>
      <c r="D3" s="76" t="s">
        <v>166</v>
      </c>
      <c r="E3" s="76" t="s">
        <v>167</v>
      </c>
      <c r="F3" s="76" t="s">
        <v>168</v>
      </c>
      <c r="G3" s="76" t="s">
        <v>169</v>
      </c>
      <c r="H3" s="76" t="s">
        <v>170</v>
      </c>
      <c r="I3" s="76" t="s">
        <v>171</v>
      </c>
      <c r="J3" s="76" t="s">
        <v>172</v>
      </c>
      <c r="K3" s="76" t="s">
        <v>173</v>
      </c>
      <c r="L3" s="76" t="s">
        <v>174</v>
      </c>
      <c r="M3" s="76" t="s">
        <v>175</v>
      </c>
      <c r="N3" s="76" t="s">
        <v>176</v>
      </c>
      <c r="O3" s="76" t="s">
        <v>177</v>
      </c>
      <c r="P3" s="76" t="s">
        <v>178</v>
      </c>
      <c r="Q3" s="76" t="s">
        <v>179</v>
      </c>
    </row>
    <row r="4" spans="1:17" ht="15.75" customHeight="1" x14ac:dyDescent="0.15">
      <c r="A4" s="3" t="s">
        <v>180</v>
      </c>
      <c r="B4" s="77">
        <v>13.15</v>
      </c>
      <c r="C4" s="77">
        <v>13.58</v>
      </c>
      <c r="D4" s="77">
        <v>14</v>
      </c>
      <c r="E4" s="77">
        <v>14.31</v>
      </c>
      <c r="F4" s="77">
        <v>14.59</v>
      </c>
      <c r="G4" s="77">
        <v>14.96</v>
      </c>
      <c r="H4" s="77">
        <v>15.25</v>
      </c>
      <c r="I4" s="77">
        <v>15.48</v>
      </c>
      <c r="J4" s="77">
        <v>15.83</v>
      </c>
      <c r="K4" s="77">
        <v>16.14</v>
      </c>
      <c r="L4" s="77">
        <v>16.489999999999998</v>
      </c>
      <c r="M4" s="77">
        <v>16.79</v>
      </c>
      <c r="N4" s="77">
        <v>17.09</v>
      </c>
      <c r="O4" s="77">
        <v>17.37</v>
      </c>
      <c r="P4" s="77">
        <v>17.55</v>
      </c>
      <c r="Q4" s="77">
        <v>17.77</v>
      </c>
    </row>
    <row r="5" spans="1:17" ht="15" customHeight="1" x14ac:dyDescent="0.15"/>
    <row r="6" spans="1:17" ht="15" customHeight="1" x14ac:dyDescent="0.15"/>
    <row r="7" spans="1:17" ht="15" customHeight="1" x14ac:dyDescent="0.15"/>
    <row r="8" spans="1:17" ht="15" customHeight="1" x14ac:dyDescent="0.15"/>
    <row r="9" spans="1:17" ht="15" customHeight="1" x14ac:dyDescent="0.15"/>
    <row r="10" spans="1:17" ht="15" customHeight="1" x14ac:dyDescent="0.15"/>
    <row r="11" spans="1:17" ht="15" customHeight="1" x14ac:dyDescent="0.15"/>
    <row r="12" spans="1:17" ht="15" customHeight="1" x14ac:dyDescent="0.15"/>
    <row r="13" spans="1:17" ht="15" customHeight="1" x14ac:dyDescent="0.15"/>
    <row r="14" spans="1:17" ht="15" customHeight="1" x14ac:dyDescent="0.15"/>
    <row r="15" spans="1:17" ht="15" customHeight="1" x14ac:dyDescent="0.15"/>
    <row r="16" spans="1:1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smortazavi</cp:lastModifiedBy>
  <cp:revision>2</cp:revision>
  <dcterms:created xsi:type="dcterms:W3CDTF">2023-02-10T21:36:11Z</dcterms:created>
  <dcterms:modified xsi:type="dcterms:W3CDTF">2023-02-16T18:47:21Z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