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C:\Users\noahd\Documents\"/>
    </mc:Choice>
  </mc:AlternateContent>
  <xr:revisionPtr revIDLastSave="0" documentId="8_{981DA023-BCCD-4502-8E8B-1D1BA5154DBF}" xr6:coauthVersionLast="47" xr6:coauthVersionMax="47" xr10:uidLastSave="{00000000-0000-0000-0000-000000000000}"/>
  <bookViews>
    <workbookView xWindow="-38490" yWindow="920" windowWidth="38580" windowHeight="2106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8" i="4" l="1"/>
  <c r="AC97" i="4"/>
  <c r="AB97" i="4"/>
  <c r="AC76" i="4"/>
  <c r="AL30" i="4"/>
  <c r="AL67" i="4"/>
  <c r="AL70" i="4"/>
  <c r="AL6" i="2"/>
  <c r="AL71" i="4"/>
  <c r="AC30" i="4"/>
  <c r="AC67" i="4"/>
  <c r="AC69" i="4"/>
  <c r="AC70" i="4"/>
  <c r="AC71" i="4"/>
  <c r="P30" i="4"/>
  <c r="P67" i="4"/>
  <c r="P69" i="4"/>
  <c r="P70" i="4"/>
  <c r="P71" i="4"/>
  <c r="O30" i="4"/>
  <c r="O67" i="4"/>
  <c r="O69" i="4"/>
  <c r="O70" i="4"/>
  <c r="O71" i="4"/>
  <c r="N30" i="4"/>
  <c r="N67" i="4"/>
  <c r="N69" i="4"/>
  <c r="N70" i="4"/>
  <c r="N71" i="4"/>
  <c r="M30" i="4"/>
  <c r="M67" i="4"/>
  <c r="M69" i="4"/>
  <c r="M70" i="4"/>
  <c r="M71" i="4"/>
  <c r="L30" i="4"/>
  <c r="L67" i="4"/>
  <c r="L69" i="4"/>
  <c r="L70" i="4"/>
  <c r="L71" i="4"/>
  <c r="K30" i="4"/>
  <c r="K67" i="4"/>
  <c r="K69" i="4"/>
  <c r="K70" i="4"/>
  <c r="K71" i="4"/>
  <c r="J30" i="4"/>
  <c r="J67" i="4"/>
  <c r="J69" i="4"/>
  <c r="J70" i="4"/>
  <c r="J71" i="4"/>
  <c r="I30" i="4"/>
  <c r="I67" i="4"/>
  <c r="I69" i="4"/>
  <c r="I70" i="4"/>
  <c r="I71" i="4"/>
  <c r="H30" i="4"/>
  <c r="H67" i="4"/>
  <c r="H70" i="4"/>
  <c r="H71" i="4"/>
  <c r="G30" i="4"/>
  <c r="G67" i="4"/>
  <c r="G70" i="4"/>
  <c r="G71" i="4"/>
  <c r="F30" i="4"/>
  <c r="F67" i="4"/>
  <c r="F70" i="4"/>
  <c r="F71" i="4"/>
  <c r="AB30" i="4"/>
  <c r="AB67" i="4"/>
  <c r="AB69" i="4"/>
  <c r="AB70" i="4"/>
  <c r="AA30" i="4"/>
  <c r="AA67" i="4"/>
  <c r="AA69" i="4"/>
  <c r="AA70" i="4"/>
  <c r="Z30" i="4"/>
  <c r="Z67" i="4"/>
  <c r="Z69" i="4"/>
  <c r="Z70" i="4"/>
  <c r="Y30" i="4"/>
  <c r="Y67" i="4"/>
  <c r="Y69" i="4"/>
  <c r="Y70" i="4"/>
  <c r="X30" i="4"/>
  <c r="X67" i="4"/>
  <c r="X69" i="4"/>
  <c r="X70" i="4"/>
  <c r="W30" i="4"/>
  <c r="W67" i="4"/>
  <c r="W69" i="4"/>
  <c r="W70" i="4"/>
  <c r="V30" i="4"/>
  <c r="V67" i="4"/>
  <c r="V69" i="4"/>
  <c r="V70" i="4"/>
  <c r="U30" i="4"/>
  <c r="U67" i="4"/>
  <c r="U69" i="4"/>
  <c r="U70" i="4"/>
  <c r="T30" i="4"/>
  <c r="T67" i="4"/>
  <c r="T69" i="4"/>
  <c r="T70" i="4"/>
  <c r="S30" i="4"/>
  <c r="S67" i="4"/>
  <c r="S69" i="4"/>
  <c r="S70" i="4"/>
  <c r="R30" i="4"/>
  <c r="R67" i="4"/>
  <c r="R70" i="4"/>
  <c r="Q30" i="4"/>
  <c r="Q67" i="4"/>
  <c r="Q70" i="4"/>
  <c r="AL68" i="4"/>
  <c r="AC68" i="4"/>
  <c r="P68" i="4"/>
  <c r="O68" i="4"/>
  <c r="N68" i="4"/>
  <c r="L68" i="4"/>
  <c r="K68" i="4"/>
  <c r="J68" i="4"/>
  <c r="I68" i="4"/>
  <c r="H68" i="4"/>
  <c r="G68" i="4"/>
  <c r="F68" i="4"/>
  <c r="AL61" i="4"/>
  <c r="AC40" i="4"/>
  <c r="AC57" i="4"/>
  <c r="AC59" i="4"/>
  <c r="AB40" i="4"/>
  <c r="AB57" i="4"/>
  <c r="AB59" i="4"/>
  <c r="AA40" i="4"/>
  <c r="AA57" i="4"/>
  <c r="AA59" i="4"/>
  <c r="Z40" i="4"/>
  <c r="Z57" i="4"/>
  <c r="Z59" i="4"/>
  <c r="Y40" i="4"/>
  <c r="Y57" i="4"/>
  <c r="Y59" i="4"/>
  <c r="X40" i="4"/>
  <c r="X57" i="4"/>
  <c r="X59" i="4"/>
  <c r="W40" i="4"/>
  <c r="W57" i="4"/>
  <c r="W59" i="4"/>
  <c r="V40" i="4"/>
  <c r="V57" i="4"/>
  <c r="V59" i="4"/>
  <c r="U40" i="4"/>
  <c r="U57" i="4"/>
  <c r="U59" i="4"/>
  <c r="T40" i="4"/>
  <c r="T57" i="4"/>
  <c r="T59" i="4"/>
  <c r="S40" i="4"/>
  <c r="S57" i="4"/>
  <c r="S59" i="4"/>
  <c r="R40" i="4"/>
  <c r="R57" i="4"/>
  <c r="R59" i="4"/>
  <c r="Q40" i="4"/>
  <c r="Q57" i="4"/>
  <c r="Q59" i="4"/>
  <c r="P40" i="4"/>
  <c r="P57" i="4"/>
  <c r="P59" i="4"/>
  <c r="O40" i="4"/>
  <c r="O57" i="4"/>
  <c r="O59" i="4"/>
  <c r="N40" i="4"/>
  <c r="N57" i="4"/>
  <c r="N59" i="4"/>
  <c r="N61" i="4"/>
  <c r="O60" i="4"/>
  <c r="O61" i="4"/>
  <c r="P60" i="4"/>
  <c r="P61" i="4"/>
  <c r="Q60" i="4"/>
  <c r="Q61" i="4"/>
  <c r="R60" i="4"/>
  <c r="R61" i="4"/>
  <c r="S60" i="4"/>
  <c r="S61" i="4"/>
  <c r="T60" i="4"/>
  <c r="T61" i="4"/>
  <c r="U60" i="4"/>
  <c r="U61" i="4"/>
  <c r="V60" i="4"/>
  <c r="V61" i="4"/>
  <c r="W60" i="4"/>
  <c r="W61" i="4"/>
  <c r="X60" i="4"/>
  <c r="X61" i="4"/>
  <c r="Y60" i="4"/>
  <c r="Y61" i="4"/>
  <c r="Z60" i="4"/>
  <c r="Z61" i="4"/>
  <c r="AA60" i="4"/>
  <c r="AA61" i="4"/>
  <c r="AB60" i="4"/>
  <c r="AB61" i="4"/>
  <c r="AC60" i="4"/>
  <c r="AC61" i="4"/>
  <c r="M40" i="4"/>
  <c r="M57" i="4"/>
  <c r="M59" i="4"/>
  <c r="L40" i="4"/>
  <c r="L57" i="4"/>
  <c r="L59" i="4"/>
  <c r="K40" i="4"/>
  <c r="K57" i="4"/>
  <c r="K59" i="4"/>
  <c r="J40" i="4"/>
  <c r="J57" i="4"/>
  <c r="J59" i="4"/>
  <c r="H40" i="4"/>
  <c r="H57" i="4"/>
  <c r="H59" i="4"/>
  <c r="G40" i="4"/>
  <c r="G57" i="4"/>
  <c r="G59" i="4"/>
  <c r="F60" i="4"/>
  <c r="F61" i="4"/>
  <c r="G60" i="4"/>
  <c r="G61" i="4"/>
  <c r="H60" i="4"/>
  <c r="H61" i="4"/>
  <c r="I60" i="4"/>
  <c r="I61" i="4"/>
  <c r="J60" i="4"/>
  <c r="J61" i="4"/>
  <c r="K60" i="4"/>
  <c r="K61" i="4"/>
  <c r="L60" i="4"/>
  <c r="L61" i="4"/>
  <c r="M60" i="4"/>
  <c r="M61" i="4"/>
  <c r="AL57" i="4"/>
  <c r="I57" i="4"/>
  <c r="F57" i="4"/>
  <c r="AL40" i="4"/>
  <c r="I40" i="4"/>
  <c r="F40" i="4"/>
  <c r="Z41" i="3"/>
  <c r="Z30" i="3"/>
  <c r="Z36" i="3"/>
  <c r="Z42" i="3"/>
  <c r="Z13" i="3"/>
  <c r="Z20" i="3"/>
  <c r="Y41" i="3"/>
  <c r="Y30" i="3"/>
  <c r="Y36" i="3"/>
  <c r="Y42" i="3"/>
  <c r="Y13" i="3"/>
  <c r="Y20" i="3"/>
  <c r="X41" i="3"/>
  <c r="X30" i="3"/>
  <c r="X36" i="3"/>
  <c r="X42" i="3"/>
  <c r="X13" i="3"/>
  <c r="X20" i="3"/>
  <c r="W41" i="3"/>
  <c r="W30" i="3"/>
  <c r="W36" i="3"/>
  <c r="W42" i="3"/>
  <c r="W13" i="3"/>
  <c r="W20" i="3"/>
  <c r="V41" i="3"/>
  <c r="V30" i="3"/>
  <c r="V36" i="3"/>
  <c r="V42" i="3"/>
  <c r="V13" i="3"/>
  <c r="V20" i="3"/>
  <c r="U41" i="3"/>
  <c r="U30" i="3"/>
  <c r="U36" i="3"/>
  <c r="U42" i="3"/>
  <c r="U13" i="3"/>
  <c r="U20" i="3"/>
  <c r="T41" i="3"/>
  <c r="T30" i="3"/>
  <c r="T36" i="3"/>
  <c r="T42" i="3"/>
  <c r="T13" i="3"/>
  <c r="T20" i="3"/>
  <c r="S41" i="3"/>
  <c r="S30" i="3"/>
  <c r="S36" i="3"/>
  <c r="S42" i="3"/>
  <c r="S13" i="3"/>
  <c r="S20" i="3"/>
  <c r="R41" i="3"/>
  <c r="R30" i="3"/>
  <c r="R36" i="3"/>
  <c r="R42" i="3"/>
  <c r="R13" i="3"/>
  <c r="R20" i="3"/>
  <c r="Q41" i="3"/>
  <c r="Q30" i="3"/>
  <c r="Q36" i="3"/>
  <c r="Q42" i="3"/>
  <c r="Q13" i="3"/>
  <c r="Q20" i="3"/>
  <c r="P41" i="3"/>
  <c r="P30" i="3"/>
  <c r="P36" i="3"/>
  <c r="P42" i="3"/>
  <c r="P13" i="3"/>
  <c r="P20" i="3"/>
  <c r="O41" i="3"/>
  <c r="O30" i="3"/>
  <c r="O36" i="3"/>
  <c r="O42" i="3"/>
  <c r="O13" i="3"/>
  <c r="O20" i="3"/>
  <c r="N41" i="3"/>
  <c r="N30" i="3"/>
  <c r="N36" i="3"/>
  <c r="N42" i="3"/>
  <c r="N13" i="3"/>
  <c r="N20" i="3"/>
  <c r="M41" i="3"/>
  <c r="M30" i="3"/>
  <c r="M36" i="3"/>
  <c r="M42" i="3"/>
  <c r="M13" i="3"/>
  <c r="M20" i="3"/>
  <c r="L41" i="3"/>
  <c r="L30" i="3"/>
  <c r="L36" i="3"/>
  <c r="L42" i="3"/>
  <c r="L13" i="3"/>
  <c r="L20" i="3"/>
  <c r="K41" i="3"/>
  <c r="K30" i="3"/>
  <c r="K36" i="3"/>
  <c r="K42" i="3"/>
  <c r="K13" i="3"/>
  <c r="K20" i="3"/>
  <c r="J41" i="3"/>
  <c r="J30" i="3"/>
  <c r="J36" i="3"/>
  <c r="J42" i="3"/>
  <c r="J13" i="3"/>
  <c r="J20" i="3"/>
  <c r="I41" i="3"/>
  <c r="I30" i="3"/>
  <c r="I36" i="3"/>
  <c r="I42" i="3"/>
  <c r="I13" i="3"/>
  <c r="I20" i="3"/>
  <c r="H41" i="3"/>
  <c r="H30" i="3"/>
  <c r="H36" i="3"/>
  <c r="H42" i="3"/>
  <c r="H13" i="3"/>
  <c r="H20" i="3"/>
  <c r="G41" i="3"/>
  <c r="G30" i="3"/>
  <c r="G36" i="3"/>
  <c r="G42" i="3"/>
  <c r="G13" i="3"/>
  <c r="G20" i="3"/>
  <c r="F41" i="3"/>
  <c r="F30" i="3"/>
  <c r="F36" i="3"/>
  <c r="F42" i="3"/>
  <c r="F13" i="3"/>
  <c r="F20" i="3"/>
  <c r="E41" i="3"/>
  <c r="E30" i="3"/>
  <c r="E36" i="3"/>
  <c r="E42" i="3"/>
  <c r="D41" i="3"/>
  <c r="D30" i="3"/>
  <c r="D36" i="3"/>
  <c r="D42" i="3"/>
  <c r="C41" i="3"/>
  <c r="C30" i="3"/>
  <c r="C36" i="3"/>
  <c r="C42" i="3"/>
  <c r="E13" i="3"/>
  <c r="E20" i="3"/>
  <c r="D13" i="3"/>
  <c r="D20" i="3"/>
  <c r="C13" i="3"/>
  <c r="C20" i="3"/>
  <c r="AL95" i="2"/>
  <c r="AL155" i="2"/>
  <c r="V155" i="2"/>
  <c r="W155" i="2"/>
  <c r="X155" i="2"/>
  <c r="Y155" i="2"/>
  <c r="AK155" i="2"/>
  <c r="AJ95" i="2"/>
  <c r="AJ155" i="2"/>
  <c r="AI95" i="2"/>
  <c r="AI155" i="2"/>
  <c r="AH95" i="2"/>
  <c r="AH155" i="2"/>
  <c r="AG95" i="2"/>
  <c r="AG155" i="2"/>
  <c r="AF155" i="2"/>
  <c r="AE155" i="2"/>
  <c r="AC155" i="2"/>
  <c r="AB155" i="2"/>
  <c r="AA155" i="2"/>
  <c r="Z155" i="2"/>
  <c r="U155" i="2"/>
  <c r="T155" i="2"/>
  <c r="S155" i="2"/>
  <c r="R155" i="2"/>
  <c r="Q155" i="2"/>
  <c r="P155" i="2"/>
  <c r="O155" i="2"/>
  <c r="N155" i="2"/>
  <c r="M155" i="2"/>
  <c r="L155" i="2"/>
  <c r="K155" i="2"/>
  <c r="J155" i="2"/>
  <c r="I155" i="2"/>
  <c r="H155" i="2"/>
  <c r="G155" i="2"/>
  <c r="F155" i="2"/>
  <c r="E155" i="2"/>
  <c r="D155" i="2"/>
  <c r="C155" i="2"/>
  <c r="B155" i="2"/>
  <c r="AL94" i="2"/>
  <c r="AL153" i="2"/>
  <c r="V153" i="2"/>
  <c r="W153" i="2"/>
  <c r="X153" i="2"/>
  <c r="Y153" i="2"/>
  <c r="AK153" i="2"/>
  <c r="AJ94" i="2"/>
  <c r="AJ153" i="2"/>
  <c r="AI94" i="2"/>
  <c r="AI153" i="2"/>
  <c r="AH94" i="2"/>
  <c r="AH153" i="2"/>
  <c r="AG94" i="2"/>
  <c r="AG153" i="2"/>
  <c r="AC153" i="2"/>
  <c r="AB153" i="2"/>
  <c r="AA153" i="2"/>
  <c r="Z153" i="2"/>
  <c r="U153" i="2"/>
  <c r="T153" i="2"/>
  <c r="S153" i="2"/>
  <c r="R153" i="2"/>
  <c r="Q153" i="2"/>
  <c r="P153" i="2"/>
  <c r="O153" i="2"/>
  <c r="N153" i="2"/>
  <c r="M153" i="2"/>
  <c r="L153" i="2"/>
  <c r="K153" i="2"/>
  <c r="J153" i="2"/>
  <c r="I153" i="2"/>
  <c r="H153" i="2"/>
  <c r="G153" i="2"/>
  <c r="F153" i="2"/>
  <c r="AL90" i="2"/>
  <c r="AL151" i="2"/>
  <c r="V151" i="2"/>
  <c r="W151" i="2"/>
  <c r="X151" i="2"/>
  <c r="Y151" i="2"/>
  <c r="AK151" i="2"/>
  <c r="AJ90" i="2"/>
  <c r="AJ151" i="2"/>
  <c r="AI90" i="2"/>
  <c r="AI151" i="2"/>
  <c r="AH90" i="2"/>
  <c r="AH151" i="2"/>
  <c r="AG90" i="2"/>
  <c r="AG151" i="2"/>
  <c r="AC151" i="2"/>
  <c r="AB151" i="2"/>
  <c r="AA151" i="2"/>
  <c r="Z151" i="2"/>
  <c r="U151" i="2"/>
  <c r="T151" i="2"/>
  <c r="S151" i="2"/>
  <c r="R151" i="2"/>
  <c r="Q151" i="2"/>
  <c r="P151" i="2"/>
  <c r="O151" i="2"/>
  <c r="N151" i="2"/>
  <c r="M151" i="2"/>
  <c r="L151" i="2"/>
  <c r="K151" i="2"/>
  <c r="J151" i="2"/>
  <c r="I151" i="2"/>
  <c r="H151" i="2"/>
  <c r="G151" i="2"/>
  <c r="AL66" i="2"/>
  <c r="AL149" i="2"/>
  <c r="V149" i="2"/>
  <c r="W149" i="2"/>
  <c r="X149" i="2"/>
  <c r="Y149" i="2"/>
  <c r="AK149" i="2"/>
  <c r="AJ66" i="2"/>
  <c r="AJ149" i="2"/>
  <c r="AI66" i="2"/>
  <c r="AI149" i="2"/>
  <c r="AH66" i="2"/>
  <c r="AH149" i="2"/>
  <c r="AG149" i="2"/>
  <c r="AC149" i="2"/>
  <c r="AB149" i="2"/>
  <c r="AA149" i="2"/>
  <c r="Z149" i="2"/>
  <c r="U149" i="2"/>
  <c r="T149" i="2"/>
  <c r="S149" i="2"/>
  <c r="R149" i="2"/>
  <c r="Q149" i="2"/>
  <c r="P149" i="2"/>
  <c r="O149" i="2"/>
  <c r="N149" i="2"/>
  <c r="M149" i="2"/>
  <c r="AL62" i="2"/>
  <c r="AL147" i="2"/>
  <c r="V147" i="2"/>
  <c r="W147" i="2"/>
  <c r="X147" i="2"/>
  <c r="Y147" i="2"/>
  <c r="AK147" i="2"/>
  <c r="AJ62" i="2"/>
  <c r="AJ147" i="2"/>
  <c r="AI62" i="2"/>
  <c r="AI147" i="2"/>
  <c r="AC147" i="2"/>
  <c r="AB147" i="2"/>
  <c r="AA147" i="2"/>
  <c r="Z147" i="2"/>
  <c r="U147" i="2"/>
  <c r="T147" i="2"/>
  <c r="S147" i="2"/>
  <c r="R147" i="2"/>
  <c r="Q147" i="2"/>
  <c r="P147" i="2"/>
  <c r="O147" i="2"/>
  <c r="N147" i="2"/>
  <c r="AL54" i="2"/>
  <c r="AL146" i="2"/>
  <c r="V146" i="2"/>
  <c r="W146" i="2"/>
  <c r="X146" i="2"/>
  <c r="Y146" i="2"/>
  <c r="AK146" i="2"/>
  <c r="AJ54" i="2"/>
  <c r="AJ146" i="2"/>
  <c r="AI54" i="2"/>
  <c r="AI146" i="2"/>
  <c r="AC146" i="2"/>
  <c r="AB146" i="2"/>
  <c r="AA146" i="2"/>
  <c r="Z146" i="2"/>
  <c r="U146" i="2"/>
  <c r="T146" i="2"/>
  <c r="S146" i="2"/>
  <c r="R146" i="2"/>
  <c r="Q146" i="2"/>
  <c r="P146" i="2"/>
  <c r="O146" i="2"/>
  <c r="N146" i="2"/>
  <c r="AL46" i="2"/>
  <c r="AL145" i="2"/>
  <c r="V145" i="2"/>
  <c r="W145" i="2"/>
  <c r="X145" i="2"/>
  <c r="Y145" i="2"/>
  <c r="AK145" i="2"/>
  <c r="AJ46" i="2"/>
  <c r="AJ145" i="2"/>
  <c r="AI46" i="2"/>
  <c r="AI145" i="2"/>
  <c r="AC145" i="2"/>
  <c r="AB145" i="2"/>
  <c r="AA145" i="2"/>
  <c r="Z145" i="2"/>
  <c r="U145" i="2"/>
  <c r="T145" i="2"/>
  <c r="S145" i="2"/>
  <c r="R145" i="2"/>
  <c r="Q145" i="2"/>
  <c r="P145" i="2"/>
  <c r="O145" i="2"/>
  <c r="N145" i="2"/>
  <c r="AL32" i="2"/>
  <c r="AL144" i="2"/>
  <c r="V144" i="2"/>
  <c r="W144" i="2"/>
  <c r="X144" i="2"/>
  <c r="Y144" i="2"/>
  <c r="AK144" i="2"/>
  <c r="AJ32" i="2"/>
  <c r="AJ144" i="2"/>
  <c r="AI32" i="2"/>
  <c r="AI144" i="2"/>
  <c r="AC144" i="2"/>
  <c r="AB144" i="2"/>
  <c r="AA144" i="2"/>
  <c r="Z144" i="2"/>
  <c r="U144" i="2"/>
  <c r="T144" i="2"/>
  <c r="S144" i="2"/>
  <c r="R144" i="2"/>
  <c r="Q144" i="2"/>
  <c r="P144" i="2"/>
  <c r="O144" i="2"/>
  <c r="N144" i="2"/>
  <c r="AL52" i="2"/>
  <c r="AL142" i="2"/>
  <c r="V142" i="2"/>
  <c r="W142" i="2"/>
  <c r="X142" i="2"/>
  <c r="Y142" i="2"/>
  <c r="AK142" i="2"/>
  <c r="AJ52" i="2"/>
  <c r="AJ142" i="2"/>
  <c r="AI52" i="2"/>
  <c r="AI142" i="2"/>
  <c r="AH52" i="2"/>
  <c r="AH142" i="2"/>
  <c r="AG52" i="2"/>
  <c r="AG142" i="2"/>
  <c r="AC142" i="2"/>
  <c r="AB142" i="2"/>
  <c r="AA142" i="2"/>
  <c r="Z142" i="2"/>
  <c r="U142" i="2"/>
  <c r="T142" i="2"/>
  <c r="S142" i="2"/>
  <c r="R142" i="2"/>
  <c r="Q142" i="2"/>
  <c r="P142" i="2"/>
  <c r="O142" i="2"/>
  <c r="N142" i="2"/>
  <c r="M142" i="2"/>
  <c r="L142" i="2"/>
  <c r="K142" i="2"/>
  <c r="J142" i="2"/>
  <c r="I142" i="2"/>
  <c r="H142" i="2"/>
  <c r="G142" i="2"/>
  <c r="F142" i="2"/>
  <c r="AL31" i="2"/>
  <c r="AL141" i="2"/>
  <c r="V141" i="2"/>
  <c r="W141" i="2"/>
  <c r="X141" i="2"/>
  <c r="Y141" i="2"/>
  <c r="AK141" i="2"/>
  <c r="AJ31" i="2"/>
  <c r="AJ141" i="2"/>
  <c r="AI31" i="2"/>
  <c r="AI141" i="2"/>
  <c r="AH31" i="2"/>
  <c r="AH141" i="2"/>
  <c r="AG31" i="2"/>
  <c r="AG141" i="2"/>
  <c r="AC141" i="2"/>
  <c r="AB141" i="2"/>
  <c r="AA141" i="2"/>
  <c r="Z141" i="2"/>
  <c r="U141" i="2"/>
  <c r="T141" i="2"/>
  <c r="S141" i="2"/>
  <c r="R141" i="2"/>
  <c r="Q141" i="2"/>
  <c r="P141" i="2"/>
  <c r="O141" i="2"/>
  <c r="N141" i="2"/>
  <c r="M141" i="2"/>
  <c r="L141" i="2"/>
  <c r="K141" i="2"/>
  <c r="J141" i="2"/>
  <c r="I141" i="2"/>
  <c r="H141" i="2"/>
  <c r="G141" i="2"/>
  <c r="F141" i="2"/>
  <c r="AL61" i="2"/>
  <c r="AL139" i="2"/>
  <c r="V139" i="2"/>
  <c r="W139" i="2"/>
  <c r="X139" i="2"/>
  <c r="Y139" i="2"/>
  <c r="AK139" i="2"/>
  <c r="AJ61" i="2"/>
  <c r="AJ139" i="2"/>
  <c r="AI61" i="2"/>
  <c r="AI139" i="2"/>
  <c r="AH61" i="2"/>
  <c r="AH139" i="2"/>
  <c r="AG61" i="2"/>
  <c r="AG139" i="2"/>
  <c r="AC139" i="2"/>
  <c r="AB139" i="2"/>
  <c r="AA139" i="2"/>
  <c r="Z139" i="2"/>
  <c r="U139" i="2"/>
  <c r="T139" i="2"/>
  <c r="S139" i="2"/>
  <c r="R139" i="2"/>
  <c r="Q139" i="2"/>
  <c r="P139" i="2"/>
  <c r="O139" i="2"/>
  <c r="N139" i="2"/>
  <c r="M139" i="2"/>
  <c r="L139" i="2"/>
  <c r="K139" i="2"/>
  <c r="J139" i="2"/>
  <c r="I139" i="2"/>
  <c r="H139" i="2"/>
  <c r="G139" i="2"/>
  <c r="F139" i="2"/>
  <c r="AL53" i="2"/>
  <c r="AL138" i="2"/>
  <c r="V138" i="2"/>
  <c r="W138" i="2"/>
  <c r="X138" i="2"/>
  <c r="Y138" i="2"/>
  <c r="AK138" i="2"/>
  <c r="AJ53" i="2"/>
  <c r="AJ138" i="2"/>
  <c r="AI53" i="2"/>
  <c r="AI138" i="2"/>
  <c r="AC138" i="2"/>
  <c r="AB138" i="2"/>
  <c r="AA138" i="2"/>
  <c r="Z138" i="2"/>
  <c r="U138" i="2"/>
  <c r="T138" i="2"/>
  <c r="S138" i="2"/>
  <c r="R138" i="2"/>
  <c r="Q138" i="2"/>
  <c r="P138" i="2"/>
  <c r="O138" i="2"/>
  <c r="N138" i="2"/>
  <c r="M138" i="2"/>
  <c r="L138" i="2"/>
  <c r="K138" i="2"/>
  <c r="J138" i="2"/>
  <c r="I138" i="2"/>
  <c r="H138" i="2"/>
  <c r="G138" i="2"/>
  <c r="F138" i="2"/>
  <c r="E138" i="2"/>
  <c r="D138" i="2"/>
  <c r="C138" i="2"/>
  <c r="B138" i="2"/>
  <c r="AL45" i="2"/>
  <c r="AL137" i="2"/>
  <c r="V137" i="2"/>
  <c r="W137" i="2"/>
  <c r="X137" i="2"/>
  <c r="Y137" i="2"/>
  <c r="AK137" i="2"/>
  <c r="AJ45" i="2"/>
  <c r="AJ137" i="2"/>
  <c r="AI45" i="2"/>
  <c r="AI137" i="2"/>
  <c r="AH45" i="2"/>
  <c r="AH137" i="2"/>
  <c r="AG45" i="2"/>
  <c r="AG137" i="2"/>
  <c r="AC137" i="2"/>
  <c r="AB137" i="2"/>
  <c r="AA137" i="2"/>
  <c r="Z137" i="2"/>
  <c r="U137" i="2"/>
  <c r="T137" i="2"/>
  <c r="S137" i="2"/>
  <c r="R137" i="2"/>
  <c r="Q137" i="2"/>
  <c r="P137" i="2"/>
  <c r="O137" i="2"/>
  <c r="N137" i="2"/>
  <c r="M137" i="2"/>
  <c r="L137" i="2"/>
  <c r="K137" i="2"/>
  <c r="J137" i="2"/>
  <c r="I137" i="2"/>
  <c r="H137" i="2"/>
  <c r="G137" i="2"/>
  <c r="F137" i="2"/>
  <c r="AK135" i="2"/>
  <c r="AK134" i="2"/>
  <c r="AK133" i="2"/>
  <c r="AK132" i="2"/>
  <c r="AK130" i="2"/>
  <c r="AL58" i="2"/>
  <c r="AL128" i="2"/>
  <c r="V128" i="2"/>
  <c r="W128" i="2"/>
  <c r="X128" i="2"/>
  <c r="Y128" i="2"/>
  <c r="AK128" i="2"/>
  <c r="AJ58" i="2"/>
  <c r="AJ128" i="2"/>
  <c r="AI58" i="2"/>
  <c r="AI128" i="2"/>
  <c r="AH58" i="2"/>
  <c r="AH128" i="2"/>
  <c r="G58" i="2"/>
  <c r="AG58" i="2"/>
  <c r="AG128" i="2"/>
  <c r="AC128" i="2"/>
  <c r="AB128" i="2"/>
  <c r="AA128" i="2"/>
  <c r="Z128" i="2"/>
  <c r="U128" i="2"/>
  <c r="T128" i="2"/>
  <c r="S128" i="2"/>
  <c r="R128" i="2"/>
  <c r="Q128" i="2"/>
  <c r="P128" i="2"/>
  <c r="O128" i="2"/>
  <c r="N128" i="2"/>
  <c r="M128" i="2"/>
  <c r="L128" i="2"/>
  <c r="K128" i="2"/>
  <c r="J128" i="2"/>
  <c r="I128" i="2"/>
  <c r="H128" i="2"/>
  <c r="G128" i="2"/>
  <c r="F128" i="2"/>
  <c r="AL50" i="2"/>
  <c r="AL127" i="2"/>
  <c r="V127" i="2"/>
  <c r="W127" i="2"/>
  <c r="X127" i="2"/>
  <c r="Y127" i="2"/>
  <c r="AK127" i="2"/>
  <c r="AJ50" i="2"/>
  <c r="AJ127" i="2"/>
  <c r="AI50" i="2"/>
  <c r="AI127" i="2"/>
  <c r="AH50" i="2"/>
  <c r="AH127" i="2"/>
  <c r="G50" i="2"/>
  <c r="AG50" i="2"/>
  <c r="AG127" i="2"/>
  <c r="AC127" i="2"/>
  <c r="AB127" i="2"/>
  <c r="AA127" i="2"/>
  <c r="Z127" i="2"/>
  <c r="U127" i="2"/>
  <c r="T127" i="2"/>
  <c r="S127" i="2"/>
  <c r="R127" i="2"/>
  <c r="Q127" i="2"/>
  <c r="P127" i="2"/>
  <c r="O127" i="2"/>
  <c r="N127" i="2"/>
  <c r="M127" i="2"/>
  <c r="L127" i="2"/>
  <c r="K127" i="2"/>
  <c r="J127" i="2"/>
  <c r="I127" i="2"/>
  <c r="H127" i="2"/>
  <c r="G127" i="2"/>
  <c r="F127" i="2"/>
  <c r="AL43" i="2"/>
  <c r="AL126" i="2"/>
  <c r="V126" i="2"/>
  <c r="W126" i="2"/>
  <c r="X126" i="2"/>
  <c r="Y126" i="2"/>
  <c r="AK126" i="2"/>
  <c r="AJ43" i="2"/>
  <c r="AJ126" i="2"/>
  <c r="AI43" i="2"/>
  <c r="AI126" i="2"/>
  <c r="AH43" i="2"/>
  <c r="AH126" i="2"/>
  <c r="AG43" i="2"/>
  <c r="AG126" i="2"/>
  <c r="AC126" i="2"/>
  <c r="AB126" i="2"/>
  <c r="AA126" i="2"/>
  <c r="Z126" i="2"/>
  <c r="U126" i="2"/>
  <c r="T126" i="2"/>
  <c r="S126" i="2"/>
  <c r="R126" i="2"/>
  <c r="Q126" i="2"/>
  <c r="P126" i="2"/>
  <c r="O126" i="2"/>
  <c r="N126" i="2"/>
  <c r="M126" i="2"/>
  <c r="L126" i="2"/>
  <c r="K126" i="2"/>
  <c r="J126" i="2"/>
  <c r="I126" i="2"/>
  <c r="H126" i="2"/>
  <c r="G126" i="2"/>
  <c r="F126" i="2"/>
  <c r="AL29" i="2"/>
  <c r="AL125" i="2"/>
  <c r="V125" i="2"/>
  <c r="W125" i="2"/>
  <c r="X125" i="2"/>
  <c r="Y125" i="2"/>
  <c r="AK125" i="2"/>
  <c r="AJ29" i="2"/>
  <c r="AJ125" i="2"/>
  <c r="AI29" i="2"/>
  <c r="AI125" i="2"/>
  <c r="AH29" i="2"/>
  <c r="AH125" i="2"/>
  <c r="AG29" i="2"/>
  <c r="AG125" i="2"/>
  <c r="AC125" i="2"/>
  <c r="AB125" i="2"/>
  <c r="AA125" i="2"/>
  <c r="Z125" i="2"/>
  <c r="U125" i="2"/>
  <c r="T125" i="2"/>
  <c r="S125" i="2"/>
  <c r="R125" i="2"/>
  <c r="Q125" i="2"/>
  <c r="P125" i="2"/>
  <c r="O125" i="2"/>
  <c r="N125" i="2"/>
  <c r="M125" i="2"/>
  <c r="L125" i="2"/>
  <c r="K125" i="2"/>
  <c r="J125" i="2"/>
  <c r="I125" i="2"/>
  <c r="H125" i="2"/>
  <c r="G125" i="2"/>
  <c r="F125" i="2"/>
  <c r="AJ121" i="2"/>
  <c r="AI121" i="2"/>
  <c r="AH121" i="2"/>
  <c r="AG121" i="2"/>
  <c r="AF121" i="2"/>
  <c r="AE121" i="2"/>
  <c r="AB121" i="2"/>
  <c r="AA121" i="2"/>
  <c r="Z121" i="2"/>
  <c r="Y121" i="2"/>
  <c r="X121" i="2"/>
  <c r="W121" i="2"/>
  <c r="V121" i="2"/>
  <c r="U121" i="2"/>
  <c r="T121" i="2"/>
  <c r="S121" i="2"/>
  <c r="R121" i="2"/>
  <c r="Q121" i="2"/>
  <c r="P121" i="2"/>
  <c r="O121" i="2"/>
  <c r="N121" i="2"/>
  <c r="M121" i="2"/>
  <c r="L121" i="2"/>
  <c r="K121" i="2"/>
  <c r="J121" i="2"/>
  <c r="I121" i="2"/>
  <c r="H121" i="2"/>
  <c r="G121" i="2"/>
  <c r="F121" i="2"/>
  <c r="E121" i="2"/>
  <c r="D121" i="2"/>
  <c r="C121" i="2"/>
  <c r="B121" i="2"/>
  <c r="AJ120" i="2"/>
  <c r="AI120" i="2"/>
  <c r="AH120" i="2"/>
  <c r="AG120" i="2"/>
  <c r="AF120" i="2"/>
  <c r="AE120" i="2"/>
  <c r="AC120" i="2"/>
  <c r="AB120" i="2"/>
  <c r="AA120" i="2"/>
  <c r="Z120" i="2"/>
  <c r="Y120" i="2"/>
  <c r="X120" i="2"/>
  <c r="W120" i="2"/>
  <c r="V120" i="2"/>
  <c r="U120" i="2"/>
  <c r="T120" i="2"/>
  <c r="S120" i="2"/>
  <c r="R120" i="2"/>
  <c r="Q120" i="2"/>
  <c r="P120" i="2"/>
  <c r="O120" i="2"/>
  <c r="N120" i="2"/>
  <c r="M120" i="2"/>
  <c r="L120" i="2"/>
  <c r="K120" i="2"/>
  <c r="J120" i="2"/>
  <c r="I120" i="2"/>
  <c r="H120" i="2"/>
  <c r="G120" i="2"/>
  <c r="F120" i="2"/>
  <c r="E120" i="2"/>
  <c r="D120" i="2"/>
  <c r="C120" i="2"/>
  <c r="B120" i="2"/>
  <c r="AL103" i="2"/>
  <c r="Z28" i="2"/>
  <c r="AA28" i="2"/>
  <c r="AB28" i="2"/>
  <c r="AC28" i="2"/>
  <c r="AL28" i="2"/>
  <c r="AL30" i="2"/>
  <c r="AL33" i="2"/>
  <c r="AL104" i="2"/>
  <c r="AL105" i="2"/>
  <c r="Z42" i="2"/>
  <c r="AA42" i="2"/>
  <c r="AB42" i="2"/>
  <c r="AC42" i="2"/>
  <c r="AL42" i="2"/>
  <c r="AL44" i="2"/>
  <c r="AL47" i="2"/>
  <c r="AL107" i="2"/>
  <c r="Z49" i="2"/>
  <c r="AA49" i="2"/>
  <c r="AB49" i="2"/>
  <c r="AC49" i="2"/>
  <c r="AL49" i="2"/>
  <c r="AL51" i="2"/>
  <c r="AL55" i="2"/>
  <c r="AL108" i="2"/>
  <c r="Z57" i="2"/>
  <c r="AA57" i="2"/>
  <c r="AB57" i="2"/>
  <c r="AC57" i="2"/>
  <c r="AL57" i="2"/>
  <c r="AL59" i="2"/>
  <c r="AL60" i="2"/>
  <c r="AL63" i="2"/>
  <c r="AL109" i="2"/>
  <c r="Z65" i="2"/>
  <c r="AA65" i="2"/>
  <c r="AB65" i="2"/>
  <c r="AC65" i="2"/>
  <c r="AL65" i="2"/>
  <c r="AL67" i="2"/>
  <c r="AL110" i="2"/>
  <c r="AL111" i="2"/>
  <c r="AL112" i="2"/>
  <c r="Z113" i="2"/>
  <c r="AA113" i="2"/>
  <c r="AB113" i="2"/>
  <c r="AC113" i="2"/>
  <c r="AL113" i="2"/>
  <c r="Z89" i="2"/>
  <c r="Z91" i="2"/>
  <c r="Z114" i="2"/>
  <c r="AA89" i="2"/>
  <c r="AA91" i="2"/>
  <c r="AA114" i="2"/>
  <c r="AB89" i="2"/>
  <c r="AB91" i="2"/>
  <c r="AB114" i="2"/>
  <c r="AC89" i="2"/>
  <c r="AC91" i="2"/>
  <c r="AC114" i="2"/>
  <c r="AL114" i="2"/>
  <c r="AL115" i="2"/>
  <c r="Z93" i="2"/>
  <c r="Z96" i="2"/>
  <c r="Z116" i="2"/>
  <c r="AA93" i="2"/>
  <c r="AA96" i="2"/>
  <c r="AA116" i="2"/>
  <c r="AB93" i="2"/>
  <c r="AB96" i="2"/>
  <c r="AB116" i="2"/>
  <c r="AC93" i="2"/>
  <c r="AC96" i="2"/>
  <c r="AC116" i="2"/>
  <c r="AL116" i="2"/>
  <c r="AL117" i="2"/>
  <c r="AL119" i="2"/>
  <c r="V103" i="2"/>
  <c r="V28" i="2"/>
  <c r="V33" i="2"/>
  <c r="V104" i="2"/>
  <c r="V105" i="2"/>
  <c r="V42" i="2"/>
  <c r="V47" i="2"/>
  <c r="V107" i="2"/>
  <c r="V49" i="2"/>
  <c r="V55" i="2"/>
  <c r="V108" i="2"/>
  <c r="V57" i="2"/>
  <c r="V63" i="2"/>
  <c r="V109" i="2"/>
  <c r="V65" i="2"/>
  <c r="V67" i="2"/>
  <c r="V110" i="2"/>
  <c r="V111" i="2"/>
  <c r="V112" i="2"/>
  <c r="V113" i="2"/>
  <c r="V89" i="2"/>
  <c r="V91" i="2"/>
  <c r="V114" i="2"/>
  <c r="V115" i="2"/>
  <c r="V93" i="2"/>
  <c r="V96" i="2"/>
  <c r="V116" i="2"/>
  <c r="V117" i="2"/>
  <c r="V119" i="2"/>
  <c r="W103" i="2"/>
  <c r="W28" i="2"/>
  <c r="W33" i="2"/>
  <c r="W104" i="2"/>
  <c r="W105" i="2"/>
  <c r="W42" i="2"/>
  <c r="W47" i="2"/>
  <c r="W107" i="2"/>
  <c r="W49" i="2"/>
  <c r="W55" i="2"/>
  <c r="W108" i="2"/>
  <c r="W57" i="2"/>
  <c r="W63" i="2"/>
  <c r="W109" i="2"/>
  <c r="W65" i="2"/>
  <c r="W67" i="2"/>
  <c r="W110" i="2"/>
  <c r="W111" i="2"/>
  <c r="W112" i="2"/>
  <c r="W113" i="2"/>
  <c r="W89" i="2"/>
  <c r="W91" i="2"/>
  <c r="W114" i="2"/>
  <c r="W115" i="2"/>
  <c r="W93" i="2"/>
  <c r="W96" i="2"/>
  <c r="W116" i="2"/>
  <c r="W117" i="2"/>
  <c r="W119" i="2"/>
  <c r="X103" i="2"/>
  <c r="X28" i="2"/>
  <c r="X33" i="2"/>
  <c r="X104" i="2"/>
  <c r="X105" i="2"/>
  <c r="X42" i="2"/>
  <c r="X47" i="2"/>
  <c r="X107" i="2"/>
  <c r="X49" i="2"/>
  <c r="X55" i="2"/>
  <c r="X108" i="2"/>
  <c r="X57" i="2"/>
  <c r="X63" i="2"/>
  <c r="X109" i="2"/>
  <c r="X65" i="2"/>
  <c r="X67" i="2"/>
  <c r="X110" i="2"/>
  <c r="X111" i="2"/>
  <c r="X112" i="2"/>
  <c r="X113" i="2"/>
  <c r="X89" i="2"/>
  <c r="X91" i="2"/>
  <c r="X114" i="2"/>
  <c r="X115" i="2"/>
  <c r="X93" i="2"/>
  <c r="X96" i="2"/>
  <c r="X116" i="2"/>
  <c r="X117" i="2"/>
  <c r="X119" i="2"/>
  <c r="Y103" i="2"/>
  <c r="Y28" i="2"/>
  <c r="Y33" i="2"/>
  <c r="Y104" i="2"/>
  <c r="Y105" i="2"/>
  <c r="Y42" i="2"/>
  <c r="Y47" i="2"/>
  <c r="Y107" i="2"/>
  <c r="Y49" i="2"/>
  <c r="Y55" i="2"/>
  <c r="Y108" i="2"/>
  <c r="Y57" i="2"/>
  <c r="Y63" i="2"/>
  <c r="Y109" i="2"/>
  <c r="Y65" i="2"/>
  <c r="Y67" i="2"/>
  <c r="Y110" i="2"/>
  <c r="Y111" i="2"/>
  <c r="Y112" i="2"/>
  <c r="Y113" i="2"/>
  <c r="Y89" i="2"/>
  <c r="Y91" i="2"/>
  <c r="Y114" i="2"/>
  <c r="Y115" i="2"/>
  <c r="Y93" i="2"/>
  <c r="Y96" i="2"/>
  <c r="Y116" i="2"/>
  <c r="Y117" i="2"/>
  <c r="Y119" i="2"/>
  <c r="AK119" i="2"/>
  <c r="AJ6" i="2"/>
  <c r="AJ103" i="2"/>
  <c r="S28" i="2"/>
  <c r="T28" i="2"/>
  <c r="U28" i="2"/>
  <c r="AJ28" i="2"/>
  <c r="AJ30" i="2"/>
  <c r="AJ33" i="2"/>
  <c r="AJ104" i="2"/>
  <c r="AJ105" i="2"/>
  <c r="S42" i="2"/>
  <c r="T42" i="2"/>
  <c r="U42" i="2"/>
  <c r="AJ42" i="2"/>
  <c r="AJ44" i="2"/>
  <c r="AJ47" i="2"/>
  <c r="AJ107" i="2"/>
  <c r="S49" i="2"/>
  <c r="T49" i="2"/>
  <c r="U49" i="2"/>
  <c r="AJ49" i="2"/>
  <c r="AJ51" i="2"/>
  <c r="AJ55" i="2"/>
  <c r="AJ108" i="2"/>
  <c r="S57" i="2"/>
  <c r="T57" i="2"/>
  <c r="U57" i="2"/>
  <c r="AJ57" i="2"/>
  <c r="AJ59" i="2"/>
  <c r="AJ60" i="2"/>
  <c r="AJ63" i="2"/>
  <c r="AJ109" i="2"/>
  <c r="AJ111" i="2"/>
  <c r="AJ112" i="2"/>
  <c r="S113" i="2"/>
  <c r="T113" i="2"/>
  <c r="U113" i="2"/>
  <c r="AJ113" i="2"/>
  <c r="S89" i="2"/>
  <c r="S91" i="2"/>
  <c r="S114" i="2"/>
  <c r="T89" i="2"/>
  <c r="T91" i="2"/>
  <c r="T114" i="2"/>
  <c r="U89" i="2"/>
  <c r="U91" i="2"/>
  <c r="U114" i="2"/>
  <c r="AJ114" i="2"/>
  <c r="AJ115" i="2"/>
  <c r="S93" i="2"/>
  <c r="S96" i="2"/>
  <c r="S116" i="2"/>
  <c r="T93" i="2"/>
  <c r="T96" i="2"/>
  <c r="T116" i="2"/>
  <c r="U93" i="2"/>
  <c r="U96" i="2"/>
  <c r="U116" i="2"/>
  <c r="AJ116" i="2"/>
  <c r="AJ117" i="2"/>
  <c r="AJ119" i="2"/>
  <c r="AI6" i="2"/>
  <c r="AI103" i="2"/>
  <c r="N28" i="2"/>
  <c r="O28" i="2"/>
  <c r="P28" i="2"/>
  <c r="AI28" i="2"/>
  <c r="AI30" i="2"/>
  <c r="AI33" i="2"/>
  <c r="AI104" i="2"/>
  <c r="AI105" i="2"/>
  <c r="N42" i="2"/>
  <c r="O42" i="2"/>
  <c r="P42" i="2"/>
  <c r="AI42" i="2"/>
  <c r="AI44" i="2"/>
  <c r="AI47" i="2"/>
  <c r="AI107" i="2"/>
  <c r="N49" i="2"/>
  <c r="O49" i="2"/>
  <c r="P49" i="2"/>
  <c r="AI49" i="2"/>
  <c r="AI51" i="2"/>
  <c r="AI55" i="2"/>
  <c r="AI108" i="2"/>
  <c r="N57" i="2"/>
  <c r="O57" i="2"/>
  <c r="P57" i="2"/>
  <c r="AI57" i="2"/>
  <c r="AI59" i="2"/>
  <c r="AI60" i="2"/>
  <c r="AI63" i="2"/>
  <c r="AI109" i="2"/>
  <c r="AI111" i="2"/>
  <c r="AI112" i="2"/>
  <c r="O113" i="2"/>
  <c r="P113" i="2"/>
  <c r="AI113" i="2"/>
  <c r="O89" i="2"/>
  <c r="O91" i="2"/>
  <c r="O114" i="2"/>
  <c r="P89" i="2"/>
  <c r="P91" i="2"/>
  <c r="P114" i="2"/>
  <c r="AI114" i="2"/>
  <c r="AI115" i="2"/>
  <c r="O93" i="2"/>
  <c r="O96" i="2"/>
  <c r="O116" i="2"/>
  <c r="P93" i="2"/>
  <c r="P96" i="2"/>
  <c r="P116" i="2"/>
  <c r="AI116" i="2"/>
  <c r="AI117" i="2"/>
  <c r="AI119" i="2"/>
  <c r="AH6" i="2"/>
  <c r="AH103" i="2"/>
  <c r="J28" i="2"/>
  <c r="K28" i="2"/>
  <c r="L28" i="2"/>
  <c r="AH28" i="2"/>
  <c r="AH30" i="2"/>
  <c r="AH33" i="2"/>
  <c r="AH104" i="2"/>
  <c r="AH105" i="2"/>
  <c r="J42" i="2"/>
  <c r="K42" i="2"/>
  <c r="L42" i="2"/>
  <c r="AH42" i="2"/>
  <c r="AH44" i="2"/>
  <c r="AH47" i="2"/>
  <c r="AH107" i="2"/>
  <c r="J49" i="2"/>
  <c r="K49" i="2"/>
  <c r="L49" i="2"/>
  <c r="AH49" i="2"/>
  <c r="AH51" i="2"/>
  <c r="AH55" i="2"/>
  <c r="AH108" i="2"/>
  <c r="J57" i="2"/>
  <c r="K57" i="2"/>
  <c r="L57" i="2"/>
  <c r="AH57" i="2"/>
  <c r="AH59" i="2"/>
  <c r="AH60" i="2"/>
  <c r="AH63" i="2"/>
  <c r="AH109" i="2"/>
  <c r="AH111" i="2"/>
  <c r="AH112" i="2"/>
  <c r="J113" i="2"/>
  <c r="K113" i="2"/>
  <c r="L113" i="2"/>
  <c r="AH113" i="2"/>
  <c r="J91" i="2"/>
  <c r="J114" i="2"/>
  <c r="K89" i="2"/>
  <c r="K91" i="2"/>
  <c r="K114" i="2"/>
  <c r="L89" i="2"/>
  <c r="L91" i="2"/>
  <c r="L114" i="2"/>
  <c r="AH114" i="2"/>
  <c r="AH115" i="2"/>
  <c r="J93" i="2"/>
  <c r="J96" i="2"/>
  <c r="J116" i="2"/>
  <c r="K93" i="2"/>
  <c r="K96" i="2"/>
  <c r="K116" i="2"/>
  <c r="L93" i="2"/>
  <c r="L96" i="2"/>
  <c r="L116" i="2"/>
  <c r="AH116" i="2"/>
  <c r="AH117" i="2"/>
  <c r="AH119" i="2"/>
  <c r="AG6" i="2"/>
  <c r="AG103" i="2"/>
  <c r="AG7" i="2"/>
  <c r="AG28" i="2"/>
  <c r="AG30" i="2"/>
  <c r="AG33" i="2"/>
  <c r="AG104" i="2"/>
  <c r="AG105" i="2"/>
  <c r="AG10" i="2"/>
  <c r="AG42" i="2"/>
  <c r="AG44" i="2"/>
  <c r="AG47" i="2"/>
  <c r="AG107" i="2"/>
  <c r="AG11" i="2"/>
  <c r="AG49" i="2"/>
  <c r="AG51" i="2"/>
  <c r="AG55" i="2"/>
  <c r="AG108" i="2"/>
  <c r="AG12" i="2"/>
  <c r="AG57" i="2"/>
  <c r="AG59" i="2"/>
  <c r="AG60" i="2"/>
  <c r="AG63" i="2"/>
  <c r="AG109" i="2"/>
  <c r="AG111" i="2"/>
  <c r="AG112" i="2"/>
  <c r="I113" i="2"/>
  <c r="AG113" i="2"/>
  <c r="AG114" i="2"/>
  <c r="AG115" i="2"/>
  <c r="I93" i="2"/>
  <c r="AG93" i="2"/>
  <c r="AG96" i="2"/>
  <c r="AG116" i="2"/>
  <c r="AG117" i="2"/>
  <c r="AG119" i="2"/>
  <c r="AF119" i="2"/>
  <c r="AE119" i="2"/>
  <c r="AB103" i="2"/>
  <c r="AB33" i="2"/>
  <c r="AB104" i="2"/>
  <c r="AB105" i="2"/>
  <c r="AB47" i="2"/>
  <c r="AB107" i="2"/>
  <c r="AB55" i="2"/>
  <c r="AB108" i="2"/>
  <c r="AB63" i="2"/>
  <c r="AB109" i="2"/>
  <c r="AB67" i="2"/>
  <c r="AB110" i="2"/>
  <c r="AB111" i="2"/>
  <c r="AB112" i="2"/>
  <c r="AB115" i="2"/>
  <c r="AB117" i="2"/>
  <c r="AB119" i="2"/>
  <c r="AA103" i="2"/>
  <c r="AA33" i="2"/>
  <c r="AA104" i="2"/>
  <c r="AA105" i="2"/>
  <c r="AA47" i="2"/>
  <c r="AA107" i="2"/>
  <c r="AA55" i="2"/>
  <c r="AA108" i="2"/>
  <c r="AA63" i="2"/>
  <c r="AA109" i="2"/>
  <c r="AA67" i="2"/>
  <c r="AA110" i="2"/>
  <c r="AA111" i="2"/>
  <c r="AA112" i="2"/>
  <c r="AA115" i="2"/>
  <c r="AA117" i="2"/>
  <c r="AA119" i="2"/>
  <c r="Z103" i="2"/>
  <c r="Z33" i="2"/>
  <c r="Z104" i="2"/>
  <c r="Z105" i="2"/>
  <c r="Z47" i="2"/>
  <c r="Z107" i="2"/>
  <c r="Z55" i="2"/>
  <c r="Z108" i="2"/>
  <c r="Z63" i="2"/>
  <c r="Z109" i="2"/>
  <c r="Z67" i="2"/>
  <c r="Z110" i="2"/>
  <c r="Z111" i="2"/>
  <c r="Z112" i="2"/>
  <c r="Z115" i="2"/>
  <c r="Z117" i="2"/>
  <c r="Z119" i="2"/>
  <c r="U103" i="2"/>
  <c r="U33" i="2"/>
  <c r="U104" i="2"/>
  <c r="U105" i="2"/>
  <c r="U47" i="2"/>
  <c r="U107" i="2"/>
  <c r="U55" i="2"/>
  <c r="U108" i="2"/>
  <c r="U63" i="2"/>
  <c r="U109" i="2"/>
  <c r="U65" i="2"/>
  <c r="U67" i="2"/>
  <c r="U110" i="2"/>
  <c r="U111" i="2"/>
  <c r="U112" i="2"/>
  <c r="U115" i="2"/>
  <c r="U117" i="2"/>
  <c r="U119" i="2"/>
  <c r="T103" i="2"/>
  <c r="T33" i="2"/>
  <c r="T104" i="2"/>
  <c r="T105" i="2"/>
  <c r="T47" i="2"/>
  <c r="T107" i="2"/>
  <c r="T55" i="2"/>
  <c r="T108" i="2"/>
  <c r="T63" i="2"/>
  <c r="T109" i="2"/>
  <c r="T65" i="2"/>
  <c r="T67" i="2"/>
  <c r="T110" i="2"/>
  <c r="T111" i="2"/>
  <c r="T112" i="2"/>
  <c r="T115" i="2"/>
  <c r="T117" i="2"/>
  <c r="T119" i="2"/>
  <c r="S103" i="2"/>
  <c r="S33" i="2"/>
  <c r="S104" i="2"/>
  <c r="S105" i="2"/>
  <c r="S47" i="2"/>
  <c r="S107" i="2"/>
  <c r="S55" i="2"/>
  <c r="S108" i="2"/>
  <c r="S63" i="2"/>
  <c r="S109" i="2"/>
  <c r="S65" i="2"/>
  <c r="S67" i="2"/>
  <c r="S110" i="2"/>
  <c r="S111" i="2"/>
  <c r="S112" i="2"/>
  <c r="S115" i="2"/>
  <c r="S117" i="2"/>
  <c r="S119" i="2"/>
  <c r="R115" i="2"/>
  <c r="R117" i="2"/>
  <c r="R119" i="2"/>
  <c r="Q115" i="2"/>
  <c r="Q117" i="2"/>
  <c r="Q119" i="2"/>
  <c r="P103" i="2"/>
  <c r="P33" i="2"/>
  <c r="P104" i="2"/>
  <c r="P105" i="2"/>
  <c r="P47" i="2"/>
  <c r="P107" i="2"/>
  <c r="P55" i="2"/>
  <c r="P108" i="2"/>
  <c r="P63" i="2"/>
  <c r="P109" i="2"/>
  <c r="P65" i="2"/>
  <c r="P67" i="2"/>
  <c r="P110" i="2"/>
  <c r="P111" i="2"/>
  <c r="P112" i="2"/>
  <c r="P115" i="2"/>
  <c r="P117" i="2"/>
  <c r="P119" i="2"/>
  <c r="O103" i="2"/>
  <c r="O33" i="2"/>
  <c r="O104" i="2"/>
  <c r="O105" i="2"/>
  <c r="O47" i="2"/>
  <c r="O107" i="2"/>
  <c r="O55" i="2"/>
  <c r="O108" i="2"/>
  <c r="O63" i="2"/>
  <c r="O109" i="2"/>
  <c r="O65" i="2"/>
  <c r="O67" i="2"/>
  <c r="O110" i="2"/>
  <c r="O111" i="2"/>
  <c r="O112" i="2"/>
  <c r="O115" i="2"/>
  <c r="O117" i="2"/>
  <c r="O119" i="2"/>
  <c r="N119" i="2"/>
  <c r="M115" i="2"/>
  <c r="M117" i="2"/>
  <c r="M119" i="2"/>
  <c r="L103" i="2"/>
  <c r="L33" i="2"/>
  <c r="L104" i="2"/>
  <c r="L105" i="2"/>
  <c r="L47" i="2"/>
  <c r="L107" i="2"/>
  <c r="L55" i="2"/>
  <c r="L108" i="2"/>
  <c r="L63" i="2"/>
  <c r="L109" i="2"/>
  <c r="L67" i="2"/>
  <c r="L110" i="2"/>
  <c r="L111" i="2"/>
  <c r="L112" i="2"/>
  <c r="L115" i="2"/>
  <c r="L117" i="2"/>
  <c r="L119" i="2"/>
  <c r="K103" i="2"/>
  <c r="K33" i="2"/>
  <c r="K104" i="2"/>
  <c r="K105" i="2"/>
  <c r="K47" i="2"/>
  <c r="K107" i="2"/>
  <c r="K55" i="2"/>
  <c r="K108" i="2"/>
  <c r="K63" i="2"/>
  <c r="K109" i="2"/>
  <c r="K67" i="2"/>
  <c r="K110" i="2"/>
  <c r="K111" i="2"/>
  <c r="K112" i="2"/>
  <c r="K115" i="2"/>
  <c r="K117" i="2"/>
  <c r="K119" i="2"/>
  <c r="J103" i="2"/>
  <c r="J33" i="2"/>
  <c r="J104" i="2"/>
  <c r="J105" i="2"/>
  <c r="J47" i="2"/>
  <c r="J107" i="2"/>
  <c r="J55" i="2"/>
  <c r="J108" i="2"/>
  <c r="J63" i="2"/>
  <c r="J109" i="2"/>
  <c r="J67" i="2"/>
  <c r="J110" i="2"/>
  <c r="J111" i="2"/>
  <c r="J112" i="2"/>
  <c r="J115" i="2"/>
  <c r="J117" i="2"/>
  <c r="J119" i="2"/>
  <c r="I103" i="2"/>
  <c r="I28" i="2"/>
  <c r="I33" i="2"/>
  <c r="I104" i="2"/>
  <c r="I105" i="2"/>
  <c r="I42" i="2"/>
  <c r="I47" i="2"/>
  <c r="I107" i="2"/>
  <c r="I49" i="2"/>
  <c r="I55" i="2"/>
  <c r="I108" i="2"/>
  <c r="I57" i="2"/>
  <c r="I63" i="2"/>
  <c r="I109" i="2"/>
  <c r="I67" i="2"/>
  <c r="I110" i="2"/>
  <c r="I111" i="2"/>
  <c r="I112" i="2"/>
  <c r="I115" i="2"/>
  <c r="I96" i="2"/>
  <c r="I116" i="2"/>
  <c r="I117" i="2"/>
  <c r="I119" i="2"/>
  <c r="H103" i="2"/>
  <c r="H28" i="2"/>
  <c r="H33" i="2"/>
  <c r="H104" i="2"/>
  <c r="H105" i="2"/>
  <c r="H42" i="2"/>
  <c r="H47" i="2"/>
  <c r="H107" i="2"/>
  <c r="H49" i="2"/>
  <c r="H55" i="2"/>
  <c r="H108" i="2"/>
  <c r="H57" i="2"/>
  <c r="H63" i="2"/>
  <c r="H109" i="2"/>
  <c r="H67" i="2"/>
  <c r="H110" i="2"/>
  <c r="H111" i="2"/>
  <c r="H112" i="2"/>
  <c r="H115" i="2"/>
  <c r="H96" i="2"/>
  <c r="H116" i="2"/>
  <c r="H117" i="2"/>
  <c r="H119" i="2"/>
  <c r="G103" i="2"/>
  <c r="G28" i="2"/>
  <c r="G33" i="2"/>
  <c r="G104" i="2"/>
  <c r="G105" i="2"/>
  <c r="G42" i="2"/>
  <c r="G47" i="2"/>
  <c r="G107" i="2"/>
  <c r="G49" i="2"/>
  <c r="G55" i="2"/>
  <c r="G108" i="2"/>
  <c r="G57" i="2"/>
  <c r="G63" i="2"/>
  <c r="G109" i="2"/>
  <c r="G67" i="2"/>
  <c r="G110" i="2"/>
  <c r="G111" i="2"/>
  <c r="G112" i="2"/>
  <c r="G115" i="2"/>
  <c r="G117" i="2"/>
  <c r="G119" i="2"/>
  <c r="F103" i="2"/>
  <c r="F33" i="2"/>
  <c r="F104" i="2"/>
  <c r="F105" i="2"/>
  <c r="F47" i="2"/>
  <c r="F107" i="2"/>
  <c r="F55" i="2"/>
  <c r="F108" i="2"/>
  <c r="F63" i="2"/>
  <c r="F109" i="2"/>
  <c r="F67" i="2"/>
  <c r="F110" i="2"/>
  <c r="F111" i="2"/>
  <c r="F112" i="2"/>
  <c r="F115" i="2"/>
  <c r="F117" i="2"/>
  <c r="F119" i="2"/>
  <c r="E119" i="2"/>
  <c r="D119" i="2"/>
  <c r="C119" i="2"/>
  <c r="B119" i="2"/>
  <c r="AL118" i="2"/>
  <c r="V118" i="2"/>
  <c r="W118" i="2"/>
  <c r="X118" i="2"/>
  <c r="Y118" i="2"/>
  <c r="AK118" i="2"/>
  <c r="AJ118" i="2"/>
  <c r="AI118" i="2"/>
  <c r="AH118" i="2"/>
  <c r="AG118" i="2"/>
  <c r="AF118" i="2"/>
  <c r="AE118" i="2"/>
  <c r="AB118" i="2"/>
  <c r="AA118" i="2"/>
  <c r="Z118" i="2"/>
  <c r="U118" i="2"/>
  <c r="T118" i="2"/>
  <c r="S118" i="2"/>
  <c r="R118" i="2"/>
  <c r="Q118" i="2"/>
  <c r="P118" i="2"/>
  <c r="O118" i="2"/>
  <c r="N118" i="2"/>
  <c r="M118" i="2"/>
  <c r="L118" i="2"/>
  <c r="K118" i="2"/>
  <c r="J118" i="2"/>
  <c r="I118" i="2"/>
  <c r="H118" i="2"/>
  <c r="G118" i="2"/>
  <c r="F118" i="2"/>
  <c r="E118" i="2"/>
  <c r="D118" i="2"/>
  <c r="C118" i="2"/>
  <c r="B118" i="2"/>
  <c r="AK117" i="2"/>
  <c r="AC103" i="2"/>
  <c r="AC33" i="2"/>
  <c r="AC104" i="2"/>
  <c r="AC105" i="2"/>
  <c r="AC47" i="2"/>
  <c r="AC107" i="2"/>
  <c r="AC55" i="2"/>
  <c r="AC108" i="2"/>
  <c r="AC63" i="2"/>
  <c r="AC109" i="2"/>
  <c r="AC67" i="2"/>
  <c r="AC110" i="2"/>
  <c r="AC111" i="2"/>
  <c r="AC112" i="2"/>
  <c r="AC115" i="2"/>
  <c r="AC117" i="2"/>
  <c r="AK116" i="2"/>
  <c r="AK115" i="2"/>
  <c r="AK114" i="2"/>
  <c r="AK113" i="2"/>
  <c r="AK112" i="2"/>
  <c r="AK111" i="2"/>
  <c r="R111" i="2"/>
  <c r="Q111" i="2"/>
  <c r="M111" i="2"/>
  <c r="E67" i="2"/>
  <c r="E110" i="2"/>
  <c r="E111" i="2"/>
  <c r="D67" i="2"/>
  <c r="D110" i="2"/>
  <c r="D111" i="2"/>
  <c r="C67" i="2"/>
  <c r="C110" i="2"/>
  <c r="C111" i="2"/>
  <c r="B67" i="2"/>
  <c r="B110" i="2"/>
  <c r="B111" i="2"/>
  <c r="AK110" i="2"/>
  <c r="AJ65" i="2"/>
  <c r="AJ67" i="2"/>
  <c r="AJ110" i="2"/>
  <c r="AI65" i="2"/>
  <c r="AI67" i="2"/>
  <c r="AI110" i="2"/>
  <c r="AH65" i="2"/>
  <c r="AH67" i="2"/>
  <c r="AH110" i="2"/>
  <c r="AK109" i="2"/>
  <c r="AK108" i="2"/>
  <c r="AK107" i="2"/>
  <c r="AK105" i="2"/>
  <c r="R105" i="2"/>
  <c r="Q105" i="2"/>
  <c r="M105" i="2"/>
  <c r="AK104" i="2"/>
  <c r="AK103" i="2"/>
  <c r="AL27" i="2"/>
  <c r="AL101" i="2"/>
  <c r="AK27" i="2"/>
  <c r="AK101" i="2"/>
  <c r="AJ27" i="2"/>
  <c r="AJ101" i="2"/>
  <c r="AI27" i="2"/>
  <c r="AI101" i="2"/>
  <c r="AH27" i="2"/>
  <c r="AH101" i="2"/>
  <c r="AG27" i="2"/>
  <c r="AG101" i="2"/>
  <c r="AC27" i="2"/>
  <c r="AC101" i="2"/>
  <c r="AB27" i="2"/>
  <c r="AB101" i="2"/>
  <c r="AA27" i="2"/>
  <c r="AA101" i="2"/>
  <c r="Z27" i="2"/>
  <c r="Z101" i="2"/>
  <c r="Y27" i="2"/>
  <c r="Y101" i="2"/>
  <c r="X27" i="2"/>
  <c r="X101" i="2"/>
  <c r="W27" i="2"/>
  <c r="W101" i="2"/>
  <c r="V27" i="2"/>
  <c r="V101" i="2"/>
  <c r="U27" i="2"/>
  <c r="U101" i="2"/>
  <c r="T27" i="2"/>
  <c r="T101" i="2"/>
  <c r="S27" i="2"/>
  <c r="S101" i="2"/>
  <c r="Q101" i="2"/>
  <c r="P101" i="2"/>
  <c r="O101" i="2"/>
  <c r="L27" i="2"/>
  <c r="L101" i="2"/>
  <c r="K27" i="2"/>
  <c r="K101" i="2"/>
  <c r="J27" i="2"/>
  <c r="J101" i="2"/>
  <c r="I27" i="2"/>
  <c r="I101" i="2"/>
  <c r="H27" i="2"/>
  <c r="H101" i="2"/>
  <c r="G27" i="2"/>
  <c r="G101" i="2"/>
  <c r="F27" i="2"/>
  <c r="F101" i="2"/>
  <c r="AL93" i="2"/>
  <c r="AL96" i="2"/>
  <c r="AK96" i="2"/>
  <c r="AJ93" i="2"/>
  <c r="AJ96" i="2"/>
  <c r="AI93" i="2"/>
  <c r="AI96" i="2"/>
  <c r="AH93" i="2"/>
  <c r="AH96" i="2"/>
  <c r="AF96" i="2"/>
  <c r="AE96" i="2"/>
  <c r="R96" i="2"/>
  <c r="Q96" i="2"/>
  <c r="N96" i="2"/>
  <c r="M96" i="2"/>
  <c r="G96" i="2"/>
  <c r="F96" i="2"/>
  <c r="AK95" i="2"/>
  <c r="AK94" i="2"/>
  <c r="AK93" i="2"/>
  <c r="AL89" i="2"/>
  <c r="AL91" i="2"/>
  <c r="AK91" i="2"/>
  <c r="AJ89" i="2"/>
  <c r="AJ91" i="2"/>
  <c r="AI89" i="2"/>
  <c r="AI91" i="2"/>
  <c r="AH89" i="2"/>
  <c r="AH91" i="2"/>
  <c r="I89" i="2"/>
  <c r="AG89" i="2"/>
  <c r="AG91" i="2"/>
  <c r="R91" i="2"/>
  <c r="Q91" i="2"/>
  <c r="M91" i="2"/>
  <c r="I91" i="2"/>
  <c r="H91" i="2"/>
  <c r="G91" i="2"/>
  <c r="F91" i="2"/>
  <c r="AK90" i="2"/>
  <c r="AK89" i="2"/>
  <c r="Z8" i="2"/>
  <c r="Z14" i="2"/>
  <c r="Z15" i="2"/>
  <c r="Z79" i="2"/>
  <c r="AA8" i="2"/>
  <c r="AA14" i="2"/>
  <c r="AA15" i="2"/>
  <c r="AA79" i="2"/>
  <c r="AB8" i="2"/>
  <c r="AB14" i="2"/>
  <c r="AB15" i="2"/>
  <c r="AB79" i="2"/>
  <c r="AC8" i="2"/>
  <c r="AC14" i="2"/>
  <c r="AC15" i="2"/>
  <c r="AC79" i="2"/>
  <c r="AL79" i="2"/>
  <c r="Z70" i="2"/>
  <c r="Z80" i="2"/>
  <c r="AA70" i="2"/>
  <c r="AA80" i="2"/>
  <c r="AB70" i="2"/>
  <c r="AB80" i="2"/>
  <c r="AC70" i="2"/>
  <c r="AC80" i="2"/>
  <c r="AL80" i="2"/>
  <c r="Z81" i="2"/>
  <c r="AA81" i="2"/>
  <c r="AB81" i="2"/>
  <c r="AC81" i="2"/>
  <c r="AL81" i="2"/>
  <c r="Z82" i="2"/>
  <c r="AA82" i="2"/>
  <c r="AB82" i="2"/>
  <c r="AC82" i="2"/>
  <c r="AL82" i="2"/>
  <c r="Z83" i="2"/>
  <c r="AA83" i="2"/>
  <c r="AB83" i="2"/>
  <c r="AC73" i="2"/>
  <c r="AC83" i="2"/>
  <c r="AL83" i="2"/>
  <c r="Z84" i="2"/>
  <c r="AA84" i="2"/>
  <c r="AB84" i="2"/>
  <c r="AC74" i="2"/>
  <c r="AC84" i="2"/>
  <c r="AL84" i="2"/>
  <c r="Z85" i="2"/>
  <c r="AA85" i="2"/>
  <c r="AB85" i="2"/>
  <c r="AC75" i="2"/>
  <c r="AC85" i="2"/>
  <c r="AL85" i="2"/>
  <c r="Z86" i="2"/>
  <c r="AA86" i="2"/>
  <c r="AB86" i="2"/>
  <c r="AC86" i="2"/>
  <c r="AL86" i="2"/>
  <c r="AL87" i="2"/>
  <c r="V8" i="2"/>
  <c r="V14" i="2"/>
  <c r="V15" i="2"/>
  <c r="V79" i="2"/>
  <c r="V70" i="2"/>
  <c r="V80" i="2"/>
  <c r="V81" i="2"/>
  <c r="V82" i="2"/>
  <c r="V73" i="2"/>
  <c r="V83" i="2"/>
  <c r="V74" i="2"/>
  <c r="V84" i="2"/>
  <c r="V75" i="2"/>
  <c r="V85" i="2"/>
  <c r="V86" i="2"/>
  <c r="V87" i="2"/>
  <c r="W8" i="2"/>
  <c r="W14" i="2"/>
  <c r="W15" i="2"/>
  <c r="W79" i="2"/>
  <c r="W70" i="2"/>
  <c r="W80" i="2"/>
  <c r="W81" i="2"/>
  <c r="W82" i="2"/>
  <c r="W73" i="2"/>
  <c r="W83" i="2"/>
  <c r="W74" i="2"/>
  <c r="W84" i="2"/>
  <c r="W75" i="2"/>
  <c r="W85" i="2"/>
  <c r="W86" i="2"/>
  <c r="W87" i="2"/>
  <c r="X8" i="2"/>
  <c r="X14" i="2"/>
  <c r="X15" i="2"/>
  <c r="X79" i="2"/>
  <c r="X70" i="2"/>
  <c r="X80" i="2"/>
  <c r="X81" i="2"/>
  <c r="X82" i="2"/>
  <c r="X73" i="2"/>
  <c r="X83" i="2"/>
  <c r="X74" i="2"/>
  <c r="X84" i="2"/>
  <c r="X75" i="2"/>
  <c r="X85" i="2"/>
  <c r="X86" i="2"/>
  <c r="X87" i="2"/>
  <c r="Y8" i="2"/>
  <c r="Y14" i="2"/>
  <c r="Y15" i="2"/>
  <c r="Y79" i="2"/>
  <c r="Y70" i="2"/>
  <c r="Y80" i="2"/>
  <c r="Y81" i="2"/>
  <c r="Y82" i="2"/>
  <c r="Y73" i="2"/>
  <c r="Y83" i="2"/>
  <c r="Y74" i="2"/>
  <c r="Y84" i="2"/>
  <c r="Y75" i="2"/>
  <c r="Y85" i="2"/>
  <c r="Y86" i="2"/>
  <c r="Y87" i="2"/>
  <c r="AK87" i="2"/>
  <c r="S8" i="2"/>
  <c r="S14" i="2"/>
  <c r="S15" i="2"/>
  <c r="S79" i="2"/>
  <c r="T8" i="2"/>
  <c r="T14" i="2"/>
  <c r="T15" i="2"/>
  <c r="T79" i="2"/>
  <c r="U8" i="2"/>
  <c r="U14" i="2"/>
  <c r="U15" i="2"/>
  <c r="U79" i="2"/>
  <c r="AJ79" i="2"/>
  <c r="S70" i="2"/>
  <c r="S80" i="2"/>
  <c r="T70" i="2"/>
  <c r="T80" i="2"/>
  <c r="U70" i="2"/>
  <c r="U80" i="2"/>
  <c r="AJ80" i="2"/>
  <c r="S81" i="2"/>
  <c r="T81" i="2"/>
  <c r="U81" i="2"/>
  <c r="AJ81" i="2"/>
  <c r="S82" i="2"/>
  <c r="T82" i="2"/>
  <c r="U82" i="2"/>
  <c r="AJ82" i="2"/>
  <c r="S73" i="2"/>
  <c r="S83" i="2"/>
  <c r="T73" i="2"/>
  <c r="T83" i="2"/>
  <c r="U73" i="2"/>
  <c r="U83" i="2"/>
  <c r="AJ83" i="2"/>
  <c r="S74" i="2"/>
  <c r="S84" i="2"/>
  <c r="T74" i="2"/>
  <c r="T84" i="2"/>
  <c r="U74" i="2"/>
  <c r="U84" i="2"/>
  <c r="AJ84" i="2"/>
  <c r="S75" i="2"/>
  <c r="S85" i="2"/>
  <c r="T75" i="2"/>
  <c r="T85" i="2"/>
  <c r="U75" i="2"/>
  <c r="U85" i="2"/>
  <c r="AJ85" i="2"/>
  <c r="S86" i="2"/>
  <c r="T86" i="2"/>
  <c r="U86" i="2"/>
  <c r="AJ86" i="2"/>
  <c r="AJ87" i="2"/>
  <c r="O8" i="2"/>
  <c r="O14" i="2"/>
  <c r="O15" i="2"/>
  <c r="O79" i="2"/>
  <c r="P8" i="2"/>
  <c r="P14" i="2"/>
  <c r="P15" i="2"/>
  <c r="P79" i="2"/>
  <c r="AI79" i="2"/>
  <c r="O70" i="2"/>
  <c r="O80" i="2"/>
  <c r="P70" i="2"/>
  <c r="P80" i="2"/>
  <c r="AI80" i="2"/>
  <c r="O81" i="2"/>
  <c r="P81" i="2"/>
  <c r="AI81" i="2"/>
  <c r="O82" i="2"/>
  <c r="P82" i="2"/>
  <c r="AI82" i="2"/>
  <c r="O73" i="2"/>
  <c r="O83" i="2"/>
  <c r="P73" i="2"/>
  <c r="P83" i="2"/>
  <c r="AI83" i="2"/>
  <c r="O74" i="2"/>
  <c r="O84" i="2"/>
  <c r="P74" i="2"/>
  <c r="P84" i="2"/>
  <c r="AI84" i="2"/>
  <c r="O75" i="2"/>
  <c r="O85" i="2"/>
  <c r="P75" i="2"/>
  <c r="P85" i="2"/>
  <c r="AI85" i="2"/>
  <c r="O86" i="2"/>
  <c r="P86" i="2"/>
  <c r="AI86" i="2"/>
  <c r="AI87" i="2"/>
  <c r="J8" i="2"/>
  <c r="J14" i="2"/>
  <c r="J15" i="2"/>
  <c r="J79" i="2"/>
  <c r="K8" i="2"/>
  <c r="K14" i="2"/>
  <c r="K15" i="2"/>
  <c r="K79" i="2"/>
  <c r="L8" i="2"/>
  <c r="L14" i="2"/>
  <c r="L15" i="2"/>
  <c r="L79" i="2"/>
  <c r="AH79" i="2"/>
  <c r="J70" i="2"/>
  <c r="J80" i="2"/>
  <c r="K70" i="2"/>
  <c r="K80" i="2"/>
  <c r="L70" i="2"/>
  <c r="L80" i="2"/>
  <c r="AH80" i="2"/>
  <c r="J81" i="2"/>
  <c r="K81" i="2"/>
  <c r="L81" i="2"/>
  <c r="AH81" i="2"/>
  <c r="J82" i="2"/>
  <c r="K82" i="2"/>
  <c r="L82" i="2"/>
  <c r="AH82" i="2"/>
  <c r="J73" i="2"/>
  <c r="J83" i="2"/>
  <c r="K73" i="2"/>
  <c r="K83" i="2"/>
  <c r="L73" i="2"/>
  <c r="L83" i="2"/>
  <c r="AH83" i="2"/>
  <c r="J74" i="2"/>
  <c r="J84" i="2"/>
  <c r="K74" i="2"/>
  <c r="K84" i="2"/>
  <c r="L74" i="2"/>
  <c r="L84" i="2"/>
  <c r="AH84" i="2"/>
  <c r="AH85" i="2"/>
  <c r="AH86" i="2"/>
  <c r="AH87" i="2"/>
  <c r="AG8" i="2"/>
  <c r="AG14" i="2"/>
  <c r="AG15" i="2"/>
  <c r="AG79" i="2"/>
  <c r="AG70" i="2"/>
  <c r="AG80" i="2"/>
  <c r="AG81" i="2"/>
  <c r="AG82" i="2"/>
  <c r="AG73" i="2"/>
  <c r="AG83" i="2"/>
  <c r="AG74" i="2"/>
  <c r="AG84" i="2"/>
  <c r="AG87" i="2"/>
  <c r="AC87" i="2"/>
  <c r="AB87" i="2"/>
  <c r="AA87" i="2"/>
  <c r="Z87" i="2"/>
  <c r="U87" i="2"/>
  <c r="T87" i="2"/>
  <c r="S87" i="2"/>
  <c r="R87" i="2"/>
  <c r="Q87" i="2"/>
  <c r="P87" i="2"/>
  <c r="O87" i="2"/>
  <c r="M87" i="2"/>
  <c r="L87" i="2"/>
  <c r="K87" i="2"/>
  <c r="J87" i="2"/>
  <c r="I8" i="2"/>
  <c r="I14" i="2"/>
  <c r="I15" i="2"/>
  <c r="I79" i="2"/>
  <c r="I70" i="2"/>
  <c r="I80" i="2"/>
  <c r="I81" i="2"/>
  <c r="I82" i="2"/>
  <c r="I73" i="2"/>
  <c r="I83" i="2"/>
  <c r="I74" i="2"/>
  <c r="I84" i="2"/>
  <c r="I87" i="2"/>
  <c r="H8" i="2"/>
  <c r="H14" i="2"/>
  <c r="H15" i="2"/>
  <c r="H79" i="2"/>
  <c r="H70" i="2"/>
  <c r="H80" i="2"/>
  <c r="H81" i="2"/>
  <c r="H82" i="2"/>
  <c r="H73" i="2"/>
  <c r="H83" i="2"/>
  <c r="H74" i="2"/>
  <c r="H84" i="2"/>
  <c r="H87" i="2"/>
  <c r="G8" i="2"/>
  <c r="G14" i="2"/>
  <c r="G15" i="2"/>
  <c r="G79" i="2"/>
  <c r="G70" i="2"/>
  <c r="G80" i="2"/>
  <c r="G81" i="2"/>
  <c r="G82" i="2"/>
  <c r="G73" i="2"/>
  <c r="G83" i="2"/>
  <c r="G74" i="2"/>
  <c r="G84" i="2"/>
  <c r="G87" i="2"/>
  <c r="F8" i="2"/>
  <c r="F14" i="2"/>
  <c r="F15" i="2"/>
  <c r="F79" i="2"/>
  <c r="F70" i="2"/>
  <c r="F80" i="2"/>
  <c r="F83" i="2"/>
  <c r="F84" i="2"/>
  <c r="F87" i="2"/>
  <c r="E87" i="2"/>
  <c r="D87" i="2"/>
  <c r="C87" i="2"/>
  <c r="B87" i="2"/>
  <c r="AK86" i="2"/>
  <c r="AK85" i="2"/>
  <c r="AK84" i="2"/>
  <c r="AK83" i="2"/>
  <c r="AK82" i="2"/>
  <c r="AK81" i="2"/>
  <c r="AK80" i="2"/>
  <c r="AK79" i="2"/>
  <c r="Z69" i="2"/>
  <c r="AA69" i="2"/>
  <c r="AB69" i="2"/>
  <c r="AC69" i="2"/>
  <c r="AL69" i="2"/>
  <c r="AL70" i="2"/>
  <c r="AL71" i="2"/>
  <c r="AL72" i="2"/>
  <c r="AL73" i="2"/>
  <c r="AL74" i="2"/>
  <c r="AL75" i="2"/>
  <c r="AC76" i="2"/>
  <c r="AL76" i="2"/>
  <c r="AL77" i="2"/>
  <c r="V69" i="2"/>
  <c r="V76" i="2"/>
  <c r="V77" i="2"/>
  <c r="W69" i="2"/>
  <c r="W76" i="2"/>
  <c r="W77" i="2"/>
  <c r="X69" i="2"/>
  <c r="X76" i="2"/>
  <c r="X77" i="2"/>
  <c r="Y69" i="2"/>
  <c r="Y76" i="2"/>
  <c r="Y77" i="2"/>
  <c r="AK77" i="2"/>
  <c r="S69" i="2"/>
  <c r="T69" i="2"/>
  <c r="U69" i="2"/>
  <c r="AJ69" i="2"/>
  <c r="AJ70" i="2"/>
  <c r="AJ71" i="2"/>
  <c r="AJ72" i="2"/>
  <c r="AJ73" i="2"/>
  <c r="AJ74" i="2"/>
  <c r="AJ75" i="2"/>
  <c r="S76" i="2"/>
  <c r="T76" i="2"/>
  <c r="U76" i="2"/>
  <c r="AJ76" i="2"/>
  <c r="AJ77" i="2"/>
  <c r="O69" i="2"/>
  <c r="P69" i="2"/>
  <c r="AI69" i="2"/>
  <c r="AI70" i="2"/>
  <c r="AI71" i="2"/>
  <c r="AI72" i="2"/>
  <c r="AI73" i="2"/>
  <c r="AI74" i="2"/>
  <c r="AI75" i="2"/>
  <c r="O76" i="2"/>
  <c r="P76" i="2"/>
  <c r="AI76" i="2"/>
  <c r="AI77" i="2"/>
  <c r="J69" i="2"/>
  <c r="K69" i="2"/>
  <c r="L69" i="2"/>
  <c r="AH69" i="2"/>
  <c r="AH70" i="2"/>
  <c r="AH71" i="2"/>
  <c r="AH72" i="2"/>
  <c r="AH73" i="2"/>
  <c r="AH74" i="2"/>
  <c r="AH75" i="2"/>
  <c r="AH76" i="2"/>
  <c r="AH77" i="2"/>
  <c r="AG69" i="2"/>
  <c r="AG77" i="2"/>
  <c r="AC77" i="2"/>
  <c r="AB77" i="2"/>
  <c r="AA77" i="2"/>
  <c r="Z77" i="2"/>
  <c r="U77" i="2"/>
  <c r="T77" i="2"/>
  <c r="S77" i="2"/>
  <c r="R77" i="2"/>
  <c r="Q77" i="2"/>
  <c r="P77" i="2"/>
  <c r="O77" i="2"/>
  <c r="M77" i="2"/>
  <c r="L77" i="2"/>
  <c r="K77" i="2"/>
  <c r="J77" i="2"/>
  <c r="I69" i="2"/>
  <c r="I77" i="2"/>
  <c r="H69" i="2"/>
  <c r="H77" i="2"/>
  <c r="G69" i="2"/>
  <c r="G77" i="2"/>
  <c r="F69" i="2"/>
  <c r="F77" i="2"/>
  <c r="E77" i="2"/>
  <c r="D77" i="2"/>
  <c r="C77" i="2"/>
  <c r="B77" i="2"/>
  <c r="AK76" i="2"/>
  <c r="AK75" i="2"/>
  <c r="AK74" i="2"/>
  <c r="AK73" i="2"/>
  <c r="AK72" i="2"/>
  <c r="AK71" i="2"/>
  <c r="AK70" i="2"/>
  <c r="AK69" i="2"/>
  <c r="AK67" i="2"/>
  <c r="AG67" i="2"/>
  <c r="AF67" i="2"/>
  <c r="AE67" i="2"/>
  <c r="R67" i="2"/>
  <c r="Q67" i="2"/>
  <c r="M67" i="2"/>
  <c r="AK66" i="2"/>
  <c r="AK65" i="2"/>
  <c r="AK63" i="2"/>
  <c r="R63" i="2"/>
  <c r="Q63" i="2"/>
  <c r="N63" i="2"/>
  <c r="M63" i="2"/>
  <c r="AK62" i="2"/>
  <c r="AH62" i="2"/>
  <c r="AK61" i="2"/>
  <c r="AK60" i="2"/>
  <c r="AK59" i="2"/>
  <c r="AK58" i="2"/>
  <c r="AK57" i="2"/>
  <c r="AK55" i="2"/>
  <c r="R55" i="2"/>
  <c r="Q55" i="2"/>
  <c r="N55" i="2"/>
  <c r="M55" i="2"/>
  <c r="AK54" i="2"/>
  <c r="AH54" i="2"/>
  <c r="AK53" i="2"/>
  <c r="AH53" i="2"/>
  <c r="AK52" i="2"/>
  <c r="AK51" i="2"/>
  <c r="AK50" i="2"/>
  <c r="AK49" i="2"/>
  <c r="AK47" i="2"/>
  <c r="R47" i="2"/>
  <c r="Q47" i="2"/>
  <c r="N47" i="2"/>
  <c r="M47" i="2"/>
  <c r="AK46" i="2"/>
  <c r="AH46" i="2"/>
  <c r="AK45" i="2"/>
  <c r="AK44" i="2"/>
  <c r="AK43" i="2"/>
  <c r="AK42" i="2"/>
  <c r="Z35" i="2"/>
  <c r="AA35" i="2"/>
  <c r="AB35" i="2"/>
  <c r="AC35" i="2"/>
  <c r="AL35" i="2"/>
  <c r="Z36" i="2"/>
  <c r="AA36" i="2"/>
  <c r="AB36" i="2"/>
  <c r="AC36" i="2"/>
  <c r="AL36" i="2"/>
  <c r="Z37" i="2"/>
  <c r="AA37" i="2"/>
  <c r="AB37" i="2"/>
  <c r="AC37" i="2"/>
  <c r="AL37" i="2"/>
  <c r="Z38" i="2"/>
  <c r="AA38" i="2"/>
  <c r="AB38" i="2"/>
  <c r="AC38" i="2"/>
  <c r="AL38" i="2"/>
  <c r="Z39" i="2"/>
  <c r="AA39" i="2"/>
  <c r="AB39" i="2"/>
  <c r="AC39" i="2"/>
  <c r="AL39" i="2"/>
  <c r="AL40" i="2"/>
  <c r="V35" i="2"/>
  <c r="V36" i="2"/>
  <c r="V37" i="2"/>
  <c r="V38" i="2"/>
  <c r="V39" i="2"/>
  <c r="V40" i="2"/>
  <c r="W35" i="2"/>
  <c r="W36" i="2"/>
  <c r="W37" i="2"/>
  <c r="W38" i="2"/>
  <c r="W39" i="2"/>
  <c r="W40" i="2"/>
  <c r="X35" i="2"/>
  <c r="X36" i="2"/>
  <c r="X37" i="2"/>
  <c r="X38" i="2"/>
  <c r="X39" i="2"/>
  <c r="X40" i="2"/>
  <c r="Y35" i="2"/>
  <c r="Y36" i="2"/>
  <c r="Y37" i="2"/>
  <c r="Y38" i="2"/>
  <c r="Y39" i="2"/>
  <c r="Y40" i="2"/>
  <c r="AK40" i="2"/>
  <c r="S35" i="2"/>
  <c r="T35" i="2"/>
  <c r="U35" i="2"/>
  <c r="AJ35" i="2"/>
  <c r="S36" i="2"/>
  <c r="T36" i="2"/>
  <c r="U36" i="2"/>
  <c r="AJ36" i="2"/>
  <c r="S37" i="2"/>
  <c r="T37" i="2"/>
  <c r="U37" i="2"/>
  <c r="AJ37" i="2"/>
  <c r="S38" i="2"/>
  <c r="T38" i="2"/>
  <c r="U38" i="2"/>
  <c r="AJ38" i="2"/>
  <c r="S39" i="2"/>
  <c r="T39" i="2"/>
  <c r="U39" i="2"/>
  <c r="AJ39" i="2"/>
  <c r="AJ40" i="2"/>
  <c r="N8" i="2"/>
  <c r="N35" i="2"/>
  <c r="O35" i="2"/>
  <c r="P35" i="2"/>
  <c r="AI35" i="2"/>
  <c r="N36" i="2"/>
  <c r="O36" i="2"/>
  <c r="P36" i="2"/>
  <c r="AI36" i="2"/>
  <c r="N37" i="2"/>
  <c r="O37" i="2"/>
  <c r="P37" i="2"/>
  <c r="AI37" i="2"/>
  <c r="N38" i="2"/>
  <c r="O38" i="2"/>
  <c r="P38" i="2"/>
  <c r="AI38" i="2"/>
  <c r="N39" i="2"/>
  <c r="O39" i="2"/>
  <c r="P39" i="2"/>
  <c r="AI39" i="2"/>
  <c r="AI40" i="2"/>
  <c r="J35" i="2"/>
  <c r="K35" i="2"/>
  <c r="L35" i="2"/>
  <c r="AH35" i="2"/>
  <c r="J36" i="2"/>
  <c r="K36" i="2"/>
  <c r="L36" i="2"/>
  <c r="AH36" i="2"/>
  <c r="J37" i="2"/>
  <c r="K37" i="2"/>
  <c r="L37" i="2"/>
  <c r="AH37" i="2"/>
  <c r="J38" i="2"/>
  <c r="K38" i="2"/>
  <c r="L38" i="2"/>
  <c r="AH38" i="2"/>
  <c r="AH40" i="2"/>
  <c r="AG35" i="2"/>
  <c r="F36" i="2"/>
  <c r="G36" i="2"/>
  <c r="H36" i="2"/>
  <c r="I36" i="2"/>
  <c r="AG36" i="2"/>
  <c r="G37" i="2"/>
  <c r="H37" i="2"/>
  <c r="I37" i="2"/>
  <c r="AG37" i="2"/>
  <c r="AG38" i="2"/>
  <c r="AG40" i="2"/>
  <c r="AC40" i="2"/>
  <c r="AB40" i="2"/>
  <c r="AA40" i="2"/>
  <c r="Z40" i="2"/>
  <c r="U40" i="2"/>
  <c r="T40" i="2"/>
  <c r="S40" i="2"/>
  <c r="R40" i="2"/>
  <c r="Q40" i="2"/>
  <c r="P40" i="2"/>
  <c r="O40" i="2"/>
  <c r="N40" i="2"/>
  <c r="M40" i="2"/>
  <c r="L40" i="2"/>
  <c r="K40" i="2"/>
  <c r="J40" i="2"/>
  <c r="I35" i="2"/>
  <c r="I38" i="2"/>
  <c r="I40" i="2"/>
  <c r="H35" i="2"/>
  <c r="H38" i="2"/>
  <c r="H40" i="2"/>
  <c r="G35" i="2"/>
  <c r="G38" i="2"/>
  <c r="G40" i="2"/>
  <c r="F40" i="2"/>
  <c r="AK39" i="2"/>
  <c r="AH39" i="2"/>
  <c r="AK38" i="2"/>
  <c r="AK37" i="2"/>
  <c r="AK36" i="2"/>
  <c r="AK35" i="2"/>
  <c r="AK33" i="2"/>
  <c r="R33" i="2"/>
  <c r="Q33" i="2"/>
  <c r="N33" i="2"/>
  <c r="M33" i="2"/>
  <c r="AK32" i="2"/>
  <c r="AH32" i="2"/>
  <c r="AK31" i="2"/>
  <c r="AK30" i="2"/>
  <c r="AK29" i="2"/>
  <c r="AK28" i="2"/>
  <c r="Q27" i="2"/>
  <c r="P27" i="2"/>
  <c r="O27" i="2"/>
  <c r="N27" i="2"/>
  <c r="Z18" i="2"/>
  <c r="AA18" i="2"/>
  <c r="AB18" i="2"/>
  <c r="AC18" i="2"/>
  <c r="AL18" i="2"/>
  <c r="AL19" i="2"/>
  <c r="AL20" i="2"/>
  <c r="AL22" i="2"/>
  <c r="V18" i="2"/>
  <c r="V20" i="2"/>
  <c r="V22" i="2"/>
  <c r="W18" i="2"/>
  <c r="W20" i="2"/>
  <c r="W22" i="2"/>
  <c r="X18" i="2"/>
  <c r="X20" i="2"/>
  <c r="X22" i="2"/>
  <c r="Y18" i="2"/>
  <c r="Y20" i="2"/>
  <c r="Y22" i="2"/>
  <c r="AK22" i="2"/>
  <c r="R18" i="2"/>
  <c r="S18" i="2"/>
  <c r="T18" i="2"/>
  <c r="U18" i="2"/>
  <c r="AJ18" i="2"/>
  <c r="AJ19" i="2"/>
  <c r="AJ20" i="2"/>
  <c r="AJ22" i="2"/>
  <c r="N18" i="2"/>
  <c r="O18" i="2"/>
  <c r="P18" i="2"/>
  <c r="Q18" i="2"/>
  <c r="AI18" i="2"/>
  <c r="AI19" i="2"/>
  <c r="AI20" i="2"/>
  <c r="AI22" i="2"/>
  <c r="J18" i="2"/>
  <c r="K18" i="2"/>
  <c r="L18" i="2"/>
  <c r="M18" i="2"/>
  <c r="AH18" i="2"/>
  <c r="AH19" i="2"/>
  <c r="AH20" i="2"/>
  <c r="AH22" i="2"/>
  <c r="AG16" i="2"/>
  <c r="AG17" i="2"/>
  <c r="AG18" i="2"/>
  <c r="AG19" i="2"/>
  <c r="AG20" i="2"/>
  <c r="AG22" i="2"/>
  <c r="AF22" i="2"/>
  <c r="AE22" i="2"/>
  <c r="AB20" i="2"/>
  <c r="AB22" i="2"/>
  <c r="AA20" i="2"/>
  <c r="AA22" i="2"/>
  <c r="Z20" i="2"/>
  <c r="Z22" i="2"/>
  <c r="U20" i="2"/>
  <c r="U22" i="2"/>
  <c r="T20" i="2"/>
  <c r="T22" i="2"/>
  <c r="S20" i="2"/>
  <c r="S22" i="2"/>
  <c r="R20" i="2"/>
  <c r="R22" i="2"/>
  <c r="Q20" i="2"/>
  <c r="Q22" i="2"/>
  <c r="P20" i="2"/>
  <c r="P22" i="2"/>
  <c r="O20" i="2"/>
  <c r="O22" i="2"/>
  <c r="N20" i="2"/>
  <c r="N22" i="2"/>
  <c r="M20" i="2"/>
  <c r="M22" i="2"/>
  <c r="L20" i="2"/>
  <c r="L22" i="2"/>
  <c r="K20" i="2"/>
  <c r="K22" i="2"/>
  <c r="J20" i="2"/>
  <c r="J22" i="2"/>
  <c r="I18" i="2"/>
  <c r="I20" i="2"/>
  <c r="I22" i="2"/>
  <c r="H18" i="2"/>
  <c r="H20" i="2"/>
  <c r="H22" i="2"/>
  <c r="G18" i="2"/>
  <c r="G20" i="2"/>
  <c r="G22" i="2"/>
  <c r="F18" i="2"/>
  <c r="F20" i="2"/>
  <c r="F22" i="2"/>
  <c r="E22" i="2"/>
  <c r="D22" i="2"/>
  <c r="C22" i="2"/>
  <c r="B22" i="2"/>
  <c r="AL21" i="2"/>
  <c r="AK20" i="2"/>
  <c r="AK21" i="2"/>
  <c r="AJ21" i="2"/>
  <c r="AI21" i="2"/>
  <c r="AH21" i="2"/>
  <c r="AG21" i="2"/>
  <c r="AF21" i="2"/>
  <c r="AE21" i="2"/>
  <c r="AB21" i="2"/>
  <c r="AA21" i="2"/>
  <c r="Z21" i="2"/>
  <c r="Y21" i="2"/>
  <c r="X21" i="2"/>
  <c r="W21" i="2"/>
  <c r="V21" i="2"/>
  <c r="U21" i="2"/>
  <c r="T21" i="2"/>
  <c r="S21" i="2"/>
  <c r="Q21" i="2"/>
  <c r="P21" i="2"/>
  <c r="O21" i="2"/>
  <c r="N21" i="2"/>
  <c r="M21" i="2"/>
  <c r="L21" i="2"/>
  <c r="K21" i="2"/>
  <c r="J21" i="2"/>
  <c r="I21" i="2"/>
  <c r="H21" i="2"/>
  <c r="G21" i="2"/>
  <c r="F21" i="2"/>
  <c r="E21" i="2"/>
  <c r="D21" i="2"/>
  <c r="C21" i="2"/>
  <c r="B21" i="2"/>
  <c r="AC20" i="2"/>
  <c r="AK19" i="2"/>
  <c r="AK18" i="2"/>
  <c r="AL17" i="2"/>
  <c r="AK17" i="2"/>
  <c r="AJ17" i="2"/>
  <c r="AI17" i="2"/>
  <c r="AH17" i="2"/>
  <c r="AL16" i="2"/>
  <c r="AK16" i="2"/>
  <c r="AJ16" i="2"/>
  <c r="AI16" i="2"/>
  <c r="AH16" i="2"/>
  <c r="AL15" i="2"/>
  <c r="AK15" i="2"/>
  <c r="AJ15" i="2"/>
  <c r="AI15" i="2"/>
  <c r="AH15" i="2"/>
  <c r="AL10" i="2"/>
  <c r="AL11" i="2"/>
  <c r="AL12" i="2"/>
  <c r="AL13" i="2"/>
  <c r="AL14" i="2"/>
  <c r="AK14" i="2"/>
  <c r="AJ10" i="2"/>
  <c r="AJ11" i="2"/>
  <c r="AJ12" i="2"/>
  <c r="AJ13" i="2"/>
  <c r="AJ14" i="2"/>
  <c r="AI10" i="2"/>
  <c r="AI11" i="2"/>
  <c r="AI12" i="2"/>
  <c r="AI13" i="2"/>
  <c r="AI14" i="2"/>
  <c r="AH10" i="2"/>
  <c r="AH11" i="2"/>
  <c r="AH12" i="2"/>
  <c r="AH13" i="2"/>
  <c r="AH14" i="2"/>
  <c r="R14" i="2"/>
  <c r="Q14" i="2"/>
  <c r="N14" i="2"/>
  <c r="M14" i="2"/>
  <c r="AK13" i="2"/>
  <c r="AK12" i="2"/>
  <c r="AK11" i="2"/>
  <c r="AK10" i="2"/>
  <c r="AL7" i="2"/>
  <c r="AL8" i="2"/>
  <c r="AK8" i="2"/>
  <c r="AJ7" i="2"/>
  <c r="AJ8" i="2"/>
  <c r="AI7" i="2"/>
  <c r="AI8" i="2"/>
  <c r="AH7" i="2"/>
  <c r="AH8" i="2"/>
  <c r="R8" i="2"/>
  <c r="Q8" i="2"/>
  <c r="M8" i="2"/>
  <c r="AK7" i="2"/>
  <c r="AK6" i="2"/>
</calcChain>
</file>

<file path=xl/sharedStrings.xml><?xml version="1.0" encoding="utf-8"?>
<sst xmlns="http://schemas.openxmlformats.org/spreadsheetml/2006/main" count="364" uniqueCount="201">
  <si>
    <t>Updated</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</si>
  <si>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</si>
  <si>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</si>
  <si>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</si>
  <si>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</si>
  <si>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</si>
  <si>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</si>
  <si>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</si>
  <si>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</si>
  <si>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</si>
  <si>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</si>
  <si>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</si>
  <si>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</si>
  <si>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</si>
  <si>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family val="1"/>
      </rPr>
      <t xml:space="preserve">Net (gain) loss on real estate assets </t>
    </r>
    <r>
      <rPr>
        <vertAlign val="superscript"/>
        <sz val="11"/>
        <color rgb="FF000000"/>
        <rFont val="Times New Roman"/>
        <family val="1"/>
      </rPr>
      <t>(1)</t>
    </r>
  </si>
  <si>
    <t>Total operating expenses</t>
  </si>
  <si>
    <t>Income (loss) from operations</t>
  </si>
  <si>
    <t>Interest income (expense), net</t>
  </si>
  <si>
    <t>Other income (expense), net</t>
  </si>
  <si>
    <t>Income (loss) before income taxes</t>
  </si>
  <si>
    <t>Benefit from (provision for) income taxes</t>
  </si>
  <si>
    <t xml:space="preserve">Net income (loss) </t>
  </si>
  <si>
    <t>Basic net income per share</t>
  </si>
  <si>
    <t>Diluted net income per share</t>
  </si>
  <si>
    <t>Weighted-average shares used in computing net income per share attributable to common stockholders, basic</t>
  </si>
  <si>
    <t>Weighted-average shares used in computing net income per share attributable to common stockholders, diluted</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</si>
  <si>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</si>
  <si>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</si>
  <si>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</si>
  <si>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</si>
  <si>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</si>
  <si>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</si>
  <si>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</si>
  <si>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</si>
  <si>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</si>
  <si>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</si>
  <si>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</si>
  <si>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</si>
  <si>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</si>
  <si>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</si>
  <si>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</si>
  <si>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</si>
  <si>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</si>
  <si>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Net (gain) loss on real estate assets - GAAP</t>
  </si>
  <si>
    <t>Net (gain) loss on real estate assets - Non-GAAP</t>
  </si>
  <si>
    <t>Total operating expenses - GAAP</t>
  </si>
  <si>
    <t>Net (gain) loss on real estate assets</t>
  </si>
  <si>
    <t>Total operating expenses - Non-GAAP</t>
  </si>
  <si>
    <t>Income (loss) from operations - GAAP</t>
  </si>
  <si>
    <t>Income from operations - Non-GAAP</t>
  </si>
  <si>
    <t>Other income, net - GAAP</t>
  </si>
  <si>
    <t xml:space="preserve">Net (gains) losses on equity investments </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</si>
  <si>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</si>
  <si>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</si>
  <si>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</si>
  <si>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</si>
  <si>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</si>
  <si>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</si>
  <si>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</si>
  <si>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</si>
  <si>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</si>
  <si>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</si>
  <si>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</si>
  <si>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</si>
  <si>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</si>
  <si>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Net losses (gains) on equity investments</t>
  </si>
  <si>
    <t>Other expense (income), net</t>
  </si>
  <si>
    <r>
      <rPr>
        <vertAlign val="superscript"/>
        <sz val="11"/>
        <color rgb="FF000000"/>
        <rFont val="Times New Roman"/>
        <family val="1"/>
      </rPr>
      <t>(1)</t>
    </r>
    <r>
      <rPr>
        <sz val="11"/>
        <color rgb="FF000000"/>
        <rFont val="Times New Roman"/>
        <family val="1"/>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</si>
  <si>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</si>
  <si>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</si>
  <si>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</si>
  <si>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</si>
  <si>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</si>
  <si>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</si>
  <si>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</si>
  <si>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</si>
  <si>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</si>
  <si>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</si>
  <si>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</si>
  <si>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</si>
  <si>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</si>
  <si>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family val="1"/>
      </rPr>
      <t xml:space="preserve">Deferred tax assets </t>
    </r>
    <r>
      <rPr>
        <vertAlign val="superscript"/>
        <sz val="11"/>
        <color rgb="FF000000"/>
        <rFont val="Times New Roman"/>
        <family val="1"/>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</si>
  <si>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</si>
  <si>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</si>
  <si>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</si>
  <si>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</si>
  <si>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</si>
  <si>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</si>
  <si>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</si>
  <si>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</si>
  <si>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</si>
  <si>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r>
      <rPr>
        <sz val="11"/>
        <color rgb="FF000000"/>
        <rFont val="Times New Roman"/>
        <family val="1"/>
      </rPr>
      <t>Term loan, net, current</t>
    </r>
    <r>
      <rPr>
        <sz val="11"/>
        <color rgb="FF000000"/>
        <rFont val="Times New Roman"/>
        <family val="1"/>
      </rPr>
      <t xml:space="preserve"> </t>
    </r>
    <r>
      <rPr>
        <vertAlign val="superscript"/>
        <sz val="11"/>
        <color rgb="FF000000"/>
        <rFont val="Times New Roman"/>
        <family val="1"/>
      </rPr>
      <t>(2)</t>
    </r>
  </si>
  <si>
    <t>Deferred revenue</t>
  </si>
  <si>
    <t>Total current liabilities</t>
  </si>
  <si>
    <t>Operating lease liability, non-current</t>
  </si>
  <si>
    <t>Finance lease obligation, non-current</t>
  </si>
  <si>
    <t>Convertible senior notes, net, non-current</t>
  </si>
  <si>
    <r>
      <rPr>
        <sz val="11"/>
        <color rgb="FF000000"/>
        <rFont val="Times New Roman"/>
        <family val="1"/>
      </rPr>
      <t>Term loan, net, non-current</t>
    </r>
    <r>
      <rPr>
        <sz val="11"/>
        <color rgb="FF000000"/>
        <rFont val="Times New Roman"/>
        <family val="1"/>
      </rPr>
      <t xml:space="preserve"> </t>
    </r>
    <r>
      <rPr>
        <vertAlign val="superscript"/>
        <sz val="11"/>
        <color rgb="FF000000"/>
        <rFont val="Times New Roman"/>
        <family val="1"/>
      </rPr>
      <t>(2)</t>
    </r>
  </si>
  <si>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</si>
  <si>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</si>
  <si>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</si>
  <si>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</si>
  <si>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</si>
  <si>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</si>
  <si>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</si>
  <si>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</si>
  <si>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family val="1"/>
      </rPr>
      <t>(1)</t>
    </r>
    <r>
      <rPr>
        <sz val="11"/>
        <color rgb="FF000000"/>
        <rFont val="Times New Roman"/>
        <family val="1"/>
      </rPr>
      <t xml:space="preserve"> In periods prior to the fourth quarter of 2022, Deferred tax assets are included in 'Other assets'.</t>
    </r>
  </si>
  <si>
    <r>
      <rPr>
        <vertAlign val="superscript"/>
        <sz val="11"/>
        <color rgb="FF000000"/>
        <rFont val="Times New Roman"/>
        <family val="1"/>
      </rPr>
      <t>(</t>
    </r>
    <r>
      <rPr>
        <vertAlign val="superscript"/>
        <sz val="11"/>
        <color rgb="FF000000"/>
        <rFont val="Times New Roman"/>
        <family val="1"/>
      </rPr>
      <t>2</t>
    </r>
    <r>
      <rPr>
        <vertAlign val="superscript"/>
        <sz val="11"/>
        <color rgb="FF000000"/>
        <rFont val="Times New Roman"/>
        <family val="1"/>
      </rPr>
      <t>)</t>
    </r>
    <r>
      <rPr>
        <sz val="11"/>
        <color rgb="FF000000"/>
        <rFont val="Times New Roman"/>
        <family val="1"/>
      </rPr>
      <t xml:space="preserve"> </t>
    </r>
    <r>
      <rPr>
        <sz val="11"/>
        <color rgb="FF000000"/>
        <rFont val="Times New Roman"/>
        <family val="1"/>
      </rPr>
      <t>During the fourth quarter of 2024, the C</t>
    </r>
    <r>
      <rPr>
        <sz val="11"/>
        <color rgb="FF000000"/>
        <rFont val="Times New Roman"/>
        <family val="1"/>
      </rPr>
      <t>o</t>
    </r>
    <r>
      <rPr>
        <sz val="11"/>
        <color rgb="FF000000"/>
        <rFont val="Times New Roman"/>
        <family val="1"/>
      </rPr>
      <t>mpany</t>
    </r>
    <r>
      <rPr>
        <sz val="11"/>
        <color rgb="FF000000"/>
        <rFont val="Times New Roman"/>
        <family val="1"/>
      </rPr>
      <t xml:space="preserve"> e</t>
    </r>
    <r>
      <rPr>
        <sz val="11"/>
        <color rgb="FF000000"/>
        <rFont val="Times New Roman"/>
        <family val="1"/>
      </rPr>
      <t xml:space="preserve">ntered into a secured </t>
    </r>
    <r>
      <rPr>
        <sz val="11"/>
        <color rgb="FF000000"/>
        <rFont val="Times New Roman"/>
        <family val="1"/>
      </rPr>
      <t>five-year term loan facility in an aggregate principal amount of up to $2.0 billion</t>
    </r>
    <r>
      <rPr>
        <sz val="11"/>
        <color rgb="FF000000"/>
        <rFont val="Times New Roman"/>
        <family val="1"/>
      </rPr>
      <t>.</t>
    </r>
  </si>
  <si>
    <t>Condensed consolidated statements of cash flow (GAAP)</t>
  </si>
  <si>
    <t>Cash flow from operating activities</t>
  </si>
  <si>
    <t>Net income (loss)</t>
  </si>
  <si>
    <t>Adjustments to reconcile net income (loss) to net cash provided by operating activities:</t>
  </si>
  <si>
    <t>Depreciation and amortization</t>
  </si>
  <si>
    <t>Net loss (gain) on real estate assets</t>
  </si>
  <si>
    <r>
      <rPr>
        <sz val="11"/>
        <color rgb="FF000000"/>
        <rFont val="Times New Roman"/>
        <family val="1"/>
      </rPr>
      <t xml:space="preserve">Amortization of debt issuance costs </t>
    </r>
    <r>
      <rPr>
        <vertAlign val="superscript"/>
        <sz val="11"/>
        <color rgb="FF000000"/>
        <rFont val="Times New Roman"/>
        <family val="1"/>
      </rPr>
      <t>(4)</t>
    </r>
  </si>
  <si>
    <t>Net loss on equity investments</t>
  </si>
  <si>
    <t>Amortization of deferred commissions</t>
  </si>
  <si>
    <t>Donation of common stock to charitable foundation</t>
  </si>
  <si>
    <r>
      <rPr>
        <sz val="11"/>
        <color rgb="FF000000"/>
        <rFont val="Times New Roman"/>
        <family val="1"/>
      </rPr>
      <t xml:space="preserve">Non-cash operating lease expense </t>
    </r>
    <r>
      <rPr>
        <vertAlign val="superscript"/>
        <sz val="11"/>
        <color rgb="FF000000"/>
        <rFont val="Times New Roman"/>
        <family val="1"/>
      </rPr>
      <t>(6)</t>
    </r>
  </si>
  <si>
    <r>
      <rPr>
        <sz val="11"/>
        <color rgb="FF000000"/>
        <rFont val="Times New Roman"/>
        <family val="1"/>
      </rPr>
      <t xml:space="preserve">Deferred Taxes </t>
    </r>
    <r>
      <rPr>
        <vertAlign val="superscript"/>
        <sz val="11"/>
        <color rgb="FF000000"/>
        <rFont val="Times New Roman"/>
        <family val="1"/>
      </rPr>
      <t>(6)</t>
    </r>
  </si>
  <si>
    <t>Other</t>
  </si>
  <si>
    <t>Changes in operating assets and liabilities:</t>
  </si>
  <si>
    <t>Other non-current liabilities</t>
  </si>
  <si>
    <r>
      <rPr>
        <sz val="11"/>
        <color rgb="FF000000"/>
        <rFont val="Times New Roman"/>
        <family val="1"/>
      </rPr>
      <t xml:space="preserve">Operating lease liabilities </t>
    </r>
    <r>
      <rPr>
        <vertAlign val="superscript"/>
        <sz val="11"/>
        <color rgb="FF000000"/>
        <rFont val="Times New Roman"/>
        <family val="1"/>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</si>
  <si>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</si>
  <si>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</si>
  <si>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</si>
  <si>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</si>
  <si>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</si>
  <si>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</si>
  <si>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</si>
  <si>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</si>
  <si>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</si>
  <si>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</si>
  <si>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</si>
  <si>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</si>
  <si>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</si>
  <si>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</si>
  <si>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</si>
  <si>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</si>
  <si>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</si>
  <si>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</si>
  <si>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r>
      <rPr>
        <sz val="11"/>
        <color rgb="FF000000"/>
        <rFont val="Times New Roman"/>
        <family val="1"/>
      </rPr>
      <t>Proceeds from issuance of term loan</t>
    </r>
    <r>
      <rPr>
        <vertAlign val="superscript"/>
        <sz val="11"/>
        <color rgb="FF000000"/>
        <rFont val="Times New Roman"/>
        <family val="1"/>
      </rPr>
      <t>(8)</t>
    </r>
  </si>
  <si>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</si>
  <si>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</si>
  <si>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</si>
  <si>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</si>
  <si>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</si>
  <si>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</si>
  <si>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</si>
  <si>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Payment of acquisition-related indemnification holdback</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</si>
  <si>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</si>
  <si>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</si>
  <si>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</si>
  <si>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</si>
  <si>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</si>
  <si>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</si>
  <si>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</si>
  <si>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</si>
  <si>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</si>
  <si>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</si>
  <si>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</si>
  <si>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</si>
  <si>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</si>
  <si>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</si>
  <si>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</si>
  <si>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acquisitions</t>
    </r>
    <r>
      <rPr>
        <vertAlign val="superscript"/>
        <sz val="11"/>
        <color rgb="FF000000"/>
        <rFont val="Times New Roman"/>
        <family val="1"/>
      </rPr>
      <t>(2</t>
    </r>
    <r>
      <rPr>
        <vertAlign val="superscript"/>
        <sz val="12"/>
        <color rgb="FF000000"/>
        <rFont val="Times New Roman"/>
        <family val="1"/>
      </rPr>
      <t xml:space="preserve">) </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</si>
  <si>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</si>
  <si>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</si>
  <si>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(2)</t>
    </r>
    <r>
      <rPr>
        <sz val="11"/>
        <color rgb="FF000000"/>
        <rFont val="Times New Roman"/>
        <family val="1"/>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</si>
  <si>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family val="1"/>
      </rPr>
      <t>(3)</t>
    </r>
    <r>
      <rPr>
        <sz val="11"/>
        <color rgb="FF000000"/>
        <rFont val="Times New Roman"/>
        <family val="1"/>
      </rPr>
      <t xml:space="preserve"> In the </t>
    </r>
    <r>
      <rPr>
        <sz val="11"/>
        <color rgb="FF000000"/>
        <rFont val="Times New Roman"/>
        <family val="1"/>
      </rPr>
      <t xml:space="preserve">quarters within </t>
    </r>
    <r>
      <rPr>
        <sz val="11"/>
        <color rgb="FF000000"/>
        <rFont val="Times New Roman"/>
        <family val="1"/>
      </rPr>
      <t>2019 to 2021,</t>
    </r>
    <r>
      <rPr>
        <sz val="11"/>
        <color rgb="FF000000"/>
        <rFont val="Times New Roman"/>
        <family val="1"/>
      </rPr>
      <t xml:space="preserve"> 2023</t>
    </r>
    <r>
      <rPr>
        <sz val="11"/>
        <color rgb="FF000000"/>
        <rFont val="Times New Roman"/>
        <family val="1"/>
      </rPr>
      <t xml:space="preserve"> and </t>
    </r>
    <r>
      <rPr>
        <sz val="11"/>
        <color rgb="FF000000"/>
        <rFont val="Times New Roman"/>
        <family val="1"/>
      </rPr>
      <t>2024,</t>
    </r>
    <r>
      <rPr>
        <sz val="11"/>
        <color rgb="FF000000"/>
        <rFont val="Times New Roman"/>
        <family val="1"/>
      </rPr>
      <t xml:space="preserve">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</si>
  <si>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</si>
  <si>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</si>
  <si>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r>
      <rPr>
        <vertAlign val="superscript"/>
        <sz val="11"/>
        <color rgb="FF000000"/>
        <rFont val="Times New Roman"/>
        <family val="1"/>
      </rPr>
      <t>(6)</t>
    </r>
    <r>
      <rPr>
        <sz val="11"/>
        <color rgb="FF000000"/>
        <rFont val="Times New Roman"/>
        <family val="1"/>
      </rPr>
      <t xml:space="preserve"> For periods prior to 2022, Non-cash operating lease expense and deferred taxes are included within 'Other Assets'.</t>
    </r>
  </si>
  <si>
    <r>
      <rPr>
        <vertAlign val="superscript"/>
        <sz val="11"/>
        <color rgb="FF000000"/>
        <rFont val="Times New Roman"/>
        <family val="1"/>
      </rPr>
      <t>(7)</t>
    </r>
    <r>
      <rPr>
        <sz val="11"/>
        <color rgb="FF000000"/>
        <rFont val="Times New Roman"/>
        <family val="1"/>
      </rPr>
      <t xml:space="preserve"> For periods prior to 2022, Operating lease liabilities are included within 'Other non-current liabilities'.</t>
    </r>
  </si>
  <si>
    <r>
      <rPr>
        <vertAlign val="superscript"/>
        <sz val="11"/>
        <color rgb="FF000000"/>
        <rFont val="Times New Roman"/>
        <family val="1"/>
      </rPr>
      <t>(</t>
    </r>
    <r>
      <rPr>
        <vertAlign val="superscript"/>
        <sz val="11"/>
        <color rgb="FF000000"/>
        <rFont val="Times New Roman"/>
        <family val="1"/>
      </rPr>
      <t>8</t>
    </r>
    <r>
      <rPr>
        <vertAlign val="superscript"/>
        <sz val="11"/>
        <color rgb="FF000000"/>
        <rFont val="Times New Roman"/>
        <family val="1"/>
      </rPr>
      <t>)</t>
    </r>
    <r>
      <rPr>
        <sz val="11"/>
        <color rgb="FF000000"/>
        <rFont val="Times New Roman"/>
        <family val="1"/>
      </rPr>
      <t xml:space="preserve"> </t>
    </r>
    <r>
      <rPr>
        <sz val="11"/>
        <color rgb="FF000000"/>
        <rFont val="Times New Roman"/>
        <family val="1"/>
      </rPr>
      <t xml:space="preserve">During the </t>
    </r>
    <r>
      <rPr>
        <sz val="11"/>
        <color rgb="FF000000"/>
        <rFont val="Times New Roman"/>
        <family val="1"/>
      </rPr>
      <t xml:space="preserve">fourth quarter of 2024, the Company entered into a secured </t>
    </r>
    <r>
      <rPr>
        <sz val="11"/>
        <color rgb="FF000000"/>
        <rFont val="Times New Roman"/>
        <family val="1"/>
      </rPr>
      <t>five-year term loan facility in an aggregate principal amount of up to $2.0 billion.</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</si>
  <si>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</si>
  <si>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</si>
  <si>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</si>
  <si>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</si>
  <si>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</si>
  <si>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</si>
  <si>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</si>
  <si>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</si>
  <si>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</si>
  <si>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</si>
  <si>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</si>
  <si>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</si>
  <si>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</si>
  <si>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</si>
  <si>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</si>
  <si>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</si>
  <si>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</si>
  <si>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</si>
  <si>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</si>
  <si>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</si>
  <si>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</si>
  <si>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Q2'24</t>
  </si>
  <si>
    <t>Q3'24</t>
  </si>
  <si>
    <t>Q4'24</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</si>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</sst>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0.#######################;&quot;-&quot;#0.#######################;#0.#######################;_(@_)"/>
    <numFmt numFmtId="170" formatCode="#0.0;&quot;-&quot;#0.0;#0.0;_(@_)"/>
    <numFmt numFmtId="171" formatCode="&quot;$&quot;* #,##0.0,,_);&quot;$&quot;* \(#,##0.0,,\);&quot;$&quot;* &quot;—&quot;_);_(@_)"/>
    <numFmt numFmtId="172" formatCode="* #,##0.0,,;* \(#,##0.0,,\);* &quot;—&quot;;_(@_)"/>
    <numFmt numFmtId="173" formatCode="#0.#######################%;&quot;-&quot;#0.#######################%;#0.#######################%;_(@_)"/>
    <numFmt numFmtId="174" formatCode="#0%;&quot;-&quot;#0%;#0%;_(@_)"/>
    <numFmt numFmtId="175" formatCode="#0.00;&quot;-&quot;#0.00;#0.00;_(@_)"/>
    <numFmt numFmtId="176" formatCode="_(&quot;$&quot;* #,##0.00_);_(&quot;$&quot;* \(#,##0.00\);_(&quot;$&quot;* &quot;-&quot;?_);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sz val="10"/>
      <color rgb="FF000000"/>
      <name val="Times New Roman"/>
      <family val="1"/>
    </font>
    <font>
      <vertAlign val="superscript"/>
      <sz val="11"/>
      <color rgb="FF000000"/>
      <name val="Times New Roman"/>
      <family val="1"/>
    </font>
    <font>
      <vertAlign val="superscript"/>
      <sz val="12"/>
      <color rgb="FF000000"/>
      <name val="Times New Roman"/>
      <family val="1"/>
    </font>
  </fonts>
  <fills count="5">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08">
    <xf numFmtId="0" fontId="0" fillId="0" borderId="0" xfId="0"/>
    <xf numFmtId="0" fontId="1" fillId="0" borderId="0" xfId="1">
      <alignment wrapText="1"/>
    </xf>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0" fontId="10" fillId="0" borderId="2" xfId="0" applyFont="1" applyBorder="1" applyAlignment="1">
      <alignment horizontal="center"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0" fontId="11" fillId="0" borderId="0" xfId="0" applyFont="1" applyAlignment="1">
      <alignment horizontal="left" wrapText="1"/>
    </xf>
    <xf numFmtId="168" fontId="11" fillId="0" borderId="5" xfId="0" applyNumberFormat="1" applyFont="1" applyBorder="1" applyAlignment="1">
      <alignment wrapText="1"/>
    </xf>
    <xf numFmtId="167" fontId="11" fillId="0" borderId="5" xfId="0" applyNumberFormat="1" applyFont="1" applyBorder="1" applyAlignment="1">
      <alignment wrapText="1"/>
    </xf>
    <xf numFmtId="0" fontId="11" fillId="0" borderId="6" xfId="0" applyFont="1" applyBorder="1" applyAlignment="1">
      <alignment wrapText="1"/>
    </xf>
    <xf numFmtId="165" fontId="11" fillId="3" borderId="0" xfId="0" applyNumberFormat="1" applyFont="1" applyFill="1" applyAlignment="1">
      <alignment wrapText="1"/>
    </xf>
    <xf numFmtId="165" fontId="11" fillId="0" borderId="0" xfId="0" applyNumberFormat="1" applyFont="1" applyAlignment="1">
      <alignment wrapText="1"/>
    </xf>
    <xf numFmtId="167" fontId="11" fillId="3" borderId="0" xfId="0" applyNumberFormat="1" applyFont="1" applyFill="1" applyAlignment="1">
      <alignment wrapText="1"/>
    </xf>
    <xf numFmtId="165" fontId="11" fillId="3" borderId="1" xfId="0" applyNumberFormat="1" applyFont="1" applyFill="1" applyBorder="1" applyAlignment="1">
      <alignment wrapText="1"/>
    </xf>
    <xf numFmtId="165" fontId="11" fillId="0" borderId="1" xfId="0" applyNumberFormat="1" applyFont="1" applyBorder="1" applyAlignment="1">
      <alignment wrapText="1"/>
    </xf>
    <xf numFmtId="0" fontId="11" fillId="0" borderId="0" xfId="0" applyFont="1" applyAlignment="1">
      <alignment horizontal="right" wrapText="1"/>
    </xf>
    <xf numFmtId="169" fontId="11" fillId="0" borderId="5" xfId="0" applyNumberFormat="1" applyFont="1" applyBorder="1" applyAlignment="1">
      <alignment wrapText="1"/>
    </xf>
    <xf numFmtId="170" fontId="11" fillId="0" borderId="5" xfId="0" applyNumberFormat="1" applyFont="1" applyBorder="1" applyAlignment="1">
      <alignment wrapText="1"/>
    </xf>
    <xf numFmtId="166" fontId="11" fillId="0" borderId="5" xfId="0" applyNumberFormat="1" applyFont="1" applyBorder="1" applyAlignment="1">
      <alignment wrapText="1"/>
    </xf>
    <xf numFmtId="0" fontId="7" fillId="3" borderId="0" xfId="0" applyFont="1" applyFill="1" applyAlignment="1">
      <alignment horizontal="left" wrapText="1"/>
    </xf>
    <xf numFmtId="0" fontId="8" fillId="3" borderId="0" xfId="0" applyFont="1" applyFill="1" applyAlignment="1">
      <alignment horizontal="left" wrapText="1"/>
    </xf>
    <xf numFmtId="0" fontId="11" fillId="3" borderId="0" xfId="0" applyFont="1" applyFill="1" applyAlignment="1">
      <alignment horizontal="left" wrapText="1" indent="1"/>
    </xf>
    <xf numFmtId="0" fontId="8" fillId="0" borderId="0" xfId="0" applyFont="1" applyAlignment="1">
      <alignment wrapText="1"/>
    </xf>
    <xf numFmtId="168" fontId="11" fillId="3" borderId="0" xfId="0" applyNumberFormat="1" applyFont="1" applyFill="1" applyAlignment="1">
      <alignment wrapText="1"/>
    </xf>
    <xf numFmtId="0" fontId="11" fillId="3" borderId="0" xfId="0" applyFont="1" applyFill="1" applyAlignment="1">
      <alignment horizontal="center" wrapText="1"/>
    </xf>
    <xf numFmtId="0" fontId="11" fillId="3" borderId="6" xfId="0" applyFont="1" applyFill="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6" xfId="0" applyNumberFormat="1" applyFont="1" applyFill="1" applyBorder="1" applyAlignment="1">
      <alignment wrapText="1"/>
    </xf>
    <xf numFmtId="0" fontId="11" fillId="3" borderId="3" xfId="0" applyFont="1" applyFill="1" applyBorder="1" applyAlignment="1">
      <alignment wrapText="1"/>
    </xf>
    <xf numFmtId="0" fontId="11" fillId="3" borderId="6" xfId="0" applyFont="1" applyFill="1" applyBorder="1" applyAlignment="1">
      <alignment horizontal="right" wrapText="1"/>
    </xf>
    <xf numFmtId="0" fontId="11" fillId="3" borderId="3" xfId="0" applyFont="1" applyFill="1" applyBorder="1" applyAlignment="1">
      <alignment horizontal="righ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1" fillId="3" borderId="0" xfId="0" applyFont="1" applyFill="1" applyAlignment="1">
      <alignment horizontal="left" vertical="center" wrapText="1"/>
    </xf>
    <xf numFmtId="171" fontId="11" fillId="3" borderId="3" xfId="0" applyNumberFormat="1" applyFont="1" applyFill="1" applyBorder="1" applyAlignment="1">
      <alignment wrapText="1"/>
    </xf>
    <xf numFmtId="171" fontId="11" fillId="0" borderId="3" xfId="0" applyNumberFormat="1" applyFont="1" applyBorder="1" applyAlignment="1">
      <alignment wrapText="1"/>
    </xf>
    <xf numFmtId="0" fontId="11" fillId="3" borderId="0" xfId="0" applyFont="1" applyFill="1" applyAlignment="1">
      <alignment horizontal="left" vertical="center" wrapText="1" indent="2"/>
    </xf>
    <xf numFmtId="172" fontId="11" fillId="3" borderId="0" xfId="0" applyNumberFormat="1" applyFont="1" applyFill="1" applyAlignment="1">
      <alignment wrapText="1"/>
    </xf>
    <xf numFmtId="172"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2" fontId="11" fillId="3" borderId="1" xfId="0" applyNumberFormat="1" applyFont="1" applyFill="1" applyBorder="1" applyAlignment="1">
      <alignment wrapText="1"/>
    </xf>
    <xf numFmtId="172" fontId="11" fillId="0" borderId="1" xfId="0" applyNumberFormat="1" applyFont="1" applyBorder="1" applyAlignment="1">
      <alignment wrapText="1"/>
    </xf>
    <xf numFmtId="172" fontId="11" fillId="3" borderId="2" xfId="0" applyNumberFormat="1" applyFont="1" applyFill="1" applyBorder="1" applyAlignment="1">
      <alignment wrapText="1"/>
    </xf>
    <xf numFmtId="172" fontId="11" fillId="0" borderId="2" xfId="0" applyNumberFormat="1" applyFont="1" applyBorder="1" applyAlignment="1">
      <alignment wrapText="1"/>
    </xf>
    <xf numFmtId="0" fontId="11" fillId="0" borderId="3" xfId="0" applyFont="1" applyBorder="1" applyAlignment="1">
      <alignment wrapText="1"/>
    </xf>
    <xf numFmtId="172" fontId="11" fillId="3" borderId="3" xfId="0" applyNumberFormat="1" applyFont="1" applyFill="1" applyBorder="1" applyAlignment="1">
      <alignment wrapText="1"/>
    </xf>
    <xf numFmtId="172" fontId="11" fillId="0" borderId="3" xfId="0" applyNumberFormat="1" applyFont="1" applyBorder="1" applyAlignment="1">
      <alignment wrapText="1"/>
    </xf>
    <xf numFmtId="165" fontId="11" fillId="3" borderId="2" xfId="0" applyNumberFormat="1" applyFont="1" applyFill="1" applyBorder="1" applyAlignment="1">
      <alignment wrapText="1"/>
    </xf>
    <xf numFmtId="171" fontId="11" fillId="3" borderId="2" xfId="0" applyNumberFormat="1" applyFont="1" applyFill="1" applyBorder="1" applyAlignment="1">
      <alignment wrapText="1"/>
    </xf>
    <xf numFmtId="171" fontId="11" fillId="0" borderId="2" xfId="0" applyNumberFormat="1" applyFont="1" applyBorder="1" applyAlignment="1">
      <alignment wrapText="1"/>
    </xf>
    <xf numFmtId="171" fontId="11" fillId="3" borderId="0" xfId="0" applyNumberFormat="1" applyFont="1" applyFill="1" applyAlignment="1">
      <alignment wrapText="1"/>
    </xf>
    <xf numFmtId="171" fontId="11" fillId="0" borderId="0" xfId="0" applyNumberFormat="1" applyFont="1" applyAlignment="1">
      <alignment wrapText="1"/>
    </xf>
    <xf numFmtId="0" fontId="11" fillId="0" borderId="1" xfId="0" applyFont="1" applyBorder="1" applyAlignment="1">
      <alignment wrapText="1"/>
    </xf>
    <xf numFmtId="0" fontId="8" fillId="3" borderId="0" xfId="0" applyFont="1" applyFill="1" applyAlignment="1">
      <alignment horizontal="left" vertical="center" wrapText="1" indent="2"/>
    </xf>
    <xf numFmtId="173" fontId="8" fillId="3" borderId="0" xfId="0" applyNumberFormat="1" applyFont="1" applyFill="1" applyAlignment="1">
      <alignment wrapText="1"/>
    </xf>
    <xf numFmtId="174" fontId="8" fillId="3" borderId="0" xfId="0" applyNumberFormat="1" applyFont="1" applyFill="1" applyAlignment="1">
      <alignment wrapText="1"/>
    </xf>
    <xf numFmtId="174" fontId="8" fillId="0" borderId="0" xfId="0" applyNumberFormat="1" applyFont="1" applyAlignment="1">
      <alignment wrapText="1"/>
    </xf>
    <xf numFmtId="171" fontId="11" fillId="3" borderId="1" xfId="0" applyNumberFormat="1" applyFont="1" applyFill="1" applyBorder="1" applyAlignment="1">
      <alignment wrapText="1"/>
    </xf>
    <xf numFmtId="171" fontId="11" fillId="0" borderId="1" xfId="0" applyNumberFormat="1" applyFont="1" applyBorder="1" applyAlignment="1">
      <alignment wrapText="1"/>
    </xf>
    <xf numFmtId="173" fontId="8" fillId="3" borderId="3" xfId="0" applyNumberFormat="1" applyFont="1" applyFill="1" applyBorder="1" applyAlignment="1">
      <alignment wrapText="1"/>
    </xf>
    <xf numFmtId="174" fontId="8" fillId="3" borderId="3" xfId="0" applyNumberFormat="1" applyFont="1" applyFill="1" applyBorder="1" applyAlignment="1">
      <alignment wrapText="1"/>
    </xf>
    <xf numFmtId="174" fontId="8" fillId="0" borderId="3" xfId="0" applyNumberFormat="1" applyFont="1" applyBorder="1" applyAlignment="1">
      <alignment wrapText="1"/>
    </xf>
    <xf numFmtId="0" fontId="7" fillId="4" borderId="0" xfId="0" applyFont="1" applyFill="1" applyAlignment="1">
      <alignment horizontal="center" wrapText="1"/>
    </xf>
    <xf numFmtId="175" fontId="11" fillId="3" borderId="0" xfId="0" applyNumberFormat="1" applyFont="1" applyFill="1" applyAlignment="1">
      <alignment wrapText="1"/>
    </xf>
    <xf numFmtId="169" fontId="12" fillId="0" borderId="0" xfId="0" applyNumberFormat="1" applyFont="1" applyAlignment="1">
      <alignment wrapText="1"/>
    </xf>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11" fillId="0" borderId="0" xfId="0" applyFont="1" applyAlignment="1">
      <alignment horizontal="left" wrapText="1" indent="1"/>
    </xf>
    <xf numFmtId="0" fontId="11" fillId="3" borderId="0" xfId="0" applyFont="1" applyFill="1" applyAlignment="1">
      <alignment horizontal="left" wrapText="1"/>
    </xf>
    <xf numFmtId="0" fontId="10" fillId="3" borderId="1" xfId="0" applyFont="1" applyFill="1" applyBorder="1" applyAlignment="1">
      <alignment horizontal="center" wrapText="1"/>
    </xf>
    <xf numFmtId="0" fontId="11" fillId="0" borderId="0" xfId="0" applyFont="1" applyAlignment="1">
      <alignment wrapText="1"/>
    </xf>
    <xf numFmtId="0" fontId="11" fillId="3" borderId="0" xfId="0" applyFont="1" applyFill="1" applyAlignment="1">
      <alignment wrapText="1"/>
    </xf>
    <xf numFmtId="10" fontId="11" fillId="3" borderId="0" xfId="0" applyNumberFormat="1" applyFont="1" applyFill="1" applyAlignment="1">
      <alignment wrapText="1"/>
    </xf>
    <xf numFmtId="10" fontId="0" fillId="0" borderId="0" xfId="0" applyNumberFormat="1"/>
    <xf numFmtId="176" fontId="0" fillId="0" borderId="0" xfId="0" applyNumberFormat="1"/>
    <xf numFmtId="9" fontId="0" fillId="0" borderId="0" xfId="0" applyNumberFormat="1"/>
    <xf numFmtId="2" fontId="0" fillId="0" borderId="0" xfId="0" applyNumberFormat="1"/>
    <xf numFmtId="0" fontId="11" fillId="0" borderId="0" xfId="0" applyFont="1" applyAlignment="1">
      <alignment horizontal="left" wrapText="1" indent="1"/>
    </xf>
    <xf numFmtId="0" fontId="0" fillId="0" borderId="0" xfId="0"/>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11" fillId="3" borderId="0" xfId="0" applyFont="1" applyFill="1" applyAlignment="1">
      <alignment horizontal="left" wrapText="1"/>
    </xf>
    <xf numFmtId="0" fontId="10" fillId="3" borderId="1" xfId="0" applyFont="1" applyFill="1" applyBorder="1" applyAlignment="1">
      <alignment horizontal="center" wrapText="1"/>
    </xf>
    <xf numFmtId="0" fontId="11" fillId="0" borderId="0" xfId="0" applyFont="1" applyAlignment="1">
      <alignment wrapText="1"/>
    </xf>
    <xf numFmtId="0" fontId="11" fillId="3" borderId="0" xfId="0" applyFont="1" applyFill="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103017</xdr:colOff>
      <xdr:row>26</xdr:row>
      <xdr:rowOff>95250</xdr:rowOff>
    </xdr:to>
    <xdr:pic>
      <xdr:nvPicPr>
        <xdr:cNvPr id="2" name="Picture 1">
          <a:extLst>
            <a:ext uri="{FF2B5EF4-FFF2-40B4-BE49-F238E27FC236}">
              <a16:creationId xmlns:a16="http://schemas.microsoft.com/office/drawing/2014/main" id="{472884F1-9791-A516-10A7-5FF6E5673399}"/>
            </a:ext>
          </a:extLst>
        </xdr:cNvPr>
        <xdr:cNvPicPr>
          <a:picLocks noChangeAspect="1"/>
        </xdr:cNvPicPr>
      </xdr:nvPicPr>
      <xdr:blipFill>
        <a:blip xmlns:r="http://schemas.openxmlformats.org/officeDocument/2006/relationships" r:embed="rId1"/>
        <a:stretch>
          <a:fillRect/>
        </a:stretch>
      </xdr:blipFill>
      <xdr:spPr>
        <a:xfrm>
          <a:off x="0" y="0"/>
          <a:ext cx="5056017" cy="5048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showRuler="0" zoomScale="115" zoomScaleNormal="115" workbookViewId="0">
      <selection activeCell="L18" sqref="L18"/>
    </sheetView>
  </sheetViews>
  <sheetFormatPr defaultColWidth="12.86328125" defaultRowHeight="13" x14ac:dyDescent="0.6"/>
  <cols>
    <col min="1" max="8" width="9" customWidth="1"/>
  </cols>
  <sheetData>
    <row r="1" spans="1:8" ht="15.95" customHeight="1" x14ac:dyDescent="0.75">
      <c r="A1" s="4"/>
      <c r="B1" s="4"/>
      <c r="C1" s="4"/>
      <c r="D1" s="4"/>
      <c r="E1" s="4"/>
      <c r="F1" s="4"/>
      <c r="G1" s="4"/>
      <c r="H1" s="4"/>
    </row>
    <row r="2" spans="1:8" ht="15.95" customHeight="1" x14ac:dyDescent="0.75">
      <c r="A2" s="4"/>
      <c r="B2" s="4"/>
      <c r="C2" s="4"/>
      <c r="D2" s="4"/>
      <c r="E2" s="4"/>
      <c r="F2" s="4"/>
      <c r="G2" s="4"/>
      <c r="H2" s="4"/>
    </row>
    <row r="3" spans="1:8" ht="15.95" customHeight="1" x14ac:dyDescent="0.75">
      <c r="A3" s="4"/>
      <c r="B3" s="4"/>
      <c r="C3" s="4"/>
      <c r="D3" s="4"/>
      <c r="E3" s="4"/>
      <c r="F3" s="4"/>
      <c r="G3" s="4"/>
      <c r="H3" s="4"/>
    </row>
    <row r="4" spans="1:8" ht="15.95" customHeight="1" x14ac:dyDescent="0.75">
      <c r="A4" s="4"/>
      <c r="B4" s="4"/>
      <c r="C4" s="4"/>
      <c r="D4" s="4"/>
      <c r="E4" s="4"/>
      <c r="F4" s="4"/>
      <c r="G4" s="4"/>
      <c r="H4" s="4"/>
    </row>
    <row r="5" spans="1:8" ht="15.95" customHeight="1" x14ac:dyDescent="0.75">
      <c r="A5" s="4"/>
      <c r="B5" s="4"/>
      <c r="C5" s="4"/>
      <c r="D5" s="4"/>
      <c r="E5" s="4"/>
      <c r="F5" s="4"/>
      <c r="G5" s="4"/>
      <c r="H5" s="4"/>
    </row>
    <row r="6" spans="1:8" ht="15.95" customHeight="1" x14ac:dyDescent="0.75">
      <c r="A6" s="4"/>
      <c r="B6" s="4"/>
      <c r="C6" s="4"/>
      <c r="D6" s="4"/>
      <c r="E6" s="4"/>
      <c r="F6" s="4"/>
      <c r="G6" s="4"/>
      <c r="H6" s="4"/>
    </row>
    <row r="7" spans="1:8" ht="15.95" customHeight="1" x14ac:dyDescent="0.75">
      <c r="A7" s="4"/>
      <c r="B7" s="4"/>
      <c r="C7" s="4"/>
      <c r="D7" s="4"/>
      <c r="E7" s="4"/>
      <c r="F7" s="4"/>
      <c r="G7" s="4"/>
      <c r="H7" s="4"/>
    </row>
    <row r="8" spans="1:8" ht="15.95" customHeight="1" x14ac:dyDescent="0.75">
      <c r="A8" s="4"/>
      <c r="B8" s="4"/>
      <c r="C8" s="4"/>
      <c r="D8" s="4"/>
      <c r="E8" s="4"/>
      <c r="F8" s="4"/>
      <c r="G8" s="4"/>
      <c r="H8" s="4"/>
    </row>
    <row r="9" spans="1:8" ht="15.95" customHeight="1" x14ac:dyDescent="0.75">
      <c r="A9" s="4"/>
      <c r="B9" s="4"/>
      <c r="C9" s="4"/>
      <c r="D9" s="4"/>
      <c r="E9" s="4"/>
      <c r="F9" s="4"/>
      <c r="G9" s="4"/>
      <c r="H9" s="4"/>
    </row>
    <row r="10" spans="1:8" ht="15.95" customHeight="1" x14ac:dyDescent="0.75">
      <c r="A10" s="4"/>
      <c r="B10" s="4"/>
      <c r="C10" s="4"/>
      <c r="D10" s="4"/>
      <c r="E10" s="4"/>
      <c r="F10" s="4"/>
      <c r="G10" s="4"/>
      <c r="H10" s="4"/>
    </row>
    <row r="11" spans="1:8" ht="15.95" customHeight="1" x14ac:dyDescent="0.75">
      <c r="A11" s="4"/>
      <c r="B11" s="4"/>
      <c r="C11" s="4"/>
      <c r="D11" s="4"/>
      <c r="E11" s="4"/>
      <c r="F11" s="4"/>
      <c r="G11" s="4"/>
      <c r="H11" s="4"/>
    </row>
    <row r="12" spans="1:8" ht="15.95" customHeight="1" x14ac:dyDescent="0.75">
      <c r="A12" s="4"/>
      <c r="B12" s="4"/>
      <c r="C12" s="4"/>
      <c r="D12" s="4"/>
      <c r="E12" s="4"/>
      <c r="F12" s="4"/>
      <c r="G12" s="4"/>
      <c r="H12" s="4"/>
    </row>
    <row r="13" spans="1:8" ht="15.95" customHeight="1" x14ac:dyDescent="0.75">
      <c r="A13" s="4"/>
      <c r="B13" s="4"/>
      <c r="C13" s="4"/>
      <c r="D13" s="4"/>
      <c r="E13" s="4"/>
      <c r="F13" s="4"/>
      <c r="G13" s="4"/>
      <c r="H13" s="4"/>
    </row>
    <row r="14" spans="1:8" ht="15.95" customHeight="1" x14ac:dyDescent="0.75">
      <c r="A14" s="4"/>
      <c r="B14" s="4"/>
      <c r="C14" s="4"/>
      <c r="D14" s="4"/>
      <c r="E14" s="4"/>
      <c r="F14" s="4"/>
      <c r="G14" s="4"/>
      <c r="H14" s="4"/>
    </row>
    <row r="15" spans="1:8" ht="15.95" customHeight="1" x14ac:dyDescent="0.75">
      <c r="A15" s="4"/>
      <c r="B15" s="4"/>
      <c r="C15" s="4"/>
      <c r="D15" s="4"/>
      <c r="E15" s="4"/>
      <c r="F15" s="4"/>
      <c r="G15" s="4"/>
      <c r="H15" s="4"/>
    </row>
    <row r="16" spans="1:8" ht="15.95" customHeight="1" x14ac:dyDescent="0.75">
      <c r="A16" s="4"/>
      <c r="B16" s="4"/>
      <c r="C16" s="4"/>
      <c r="D16" s="4"/>
      <c r="E16" s="4"/>
      <c r="F16" s="4"/>
      <c r="G16" s="4"/>
      <c r="H16" s="4"/>
    </row>
    <row r="17" spans="1:8" ht="15.95" customHeight="1" x14ac:dyDescent="0.75">
      <c r="A17" s="4"/>
      <c r="B17" s="4"/>
      <c r="C17" s="4"/>
      <c r="D17" s="4"/>
      <c r="E17" s="4"/>
      <c r="F17" s="4"/>
      <c r="G17" s="4"/>
      <c r="H17" s="4"/>
    </row>
    <row r="18" spans="1:8" ht="15.95" customHeight="1" x14ac:dyDescent="0.75">
      <c r="A18" s="4"/>
      <c r="B18" s="4"/>
      <c r="C18" s="4"/>
      <c r="D18" s="4"/>
      <c r="E18" s="4"/>
      <c r="F18" s="4"/>
      <c r="G18" s="4"/>
      <c r="H18" s="4"/>
    </row>
    <row r="19" spans="1:8" ht="15.95" customHeight="1" x14ac:dyDescent="0.75">
      <c r="A19" s="4"/>
      <c r="B19" s="4"/>
      <c r="C19" s="4"/>
      <c r="D19" s="4"/>
      <c r="E19" s="4"/>
      <c r="F19" s="4"/>
      <c r="G19" s="4"/>
      <c r="H19" s="4"/>
    </row>
    <row r="20" spans="1:8" ht="15.95" customHeight="1" x14ac:dyDescent="0.75">
      <c r="A20" s="4"/>
      <c r="B20" s="4"/>
      <c r="C20" s="4"/>
      <c r="D20" s="4"/>
      <c r="E20" s="4"/>
      <c r="F20" s="4"/>
      <c r="G20" s="4"/>
      <c r="H20" s="4"/>
    </row>
    <row r="21" spans="1:8" ht="15.95" customHeight="1" x14ac:dyDescent="0.75">
      <c r="A21" s="4"/>
      <c r="B21" s="4"/>
      <c r="C21" s="4"/>
      <c r="D21" s="4"/>
      <c r="E21" s="4"/>
      <c r="F21" s="4"/>
      <c r="G21" s="4"/>
      <c r="H21" s="4"/>
    </row>
    <row r="22" spans="1:8" ht="15.95" customHeight="1" x14ac:dyDescent="0.75">
      <c r="A22" s="4"/>
      <c r="B22" s="4"/>
      <c r="C22" s="4"/>
      <c r="D22" s="4"/>
      <c r="E22" s="4"/>
      <c r="F22" s="4"/>
      <c r="G22" s="4"/>
      <c r="H22" s="4"/>
    </row>
    <row r="23" spans="1:8" ht="15.95" customHeight="1" x14ac:dyDescent="0.75">
      <c r="A23" s="4"/>
      <c r="B23" s="4"/>
      <c r="C23" s="4"/>
      <c r="D23" s="4"/>
      <c r="E23" s="4"/>
      <c r="F23" s="4"/>
      <c r="G23" s="4"/>
      <c r="H23" s="4"/>
    </row>
    <row r="24" spans="1:8" ht="15.95" customHeight="1" x14ac:dyDescent="0.75">
      <c r="A24" s="4"/>
      <c r="B24" s="4"/>
      <c r="C24" s="4"/>
      <c r="D24" s="4"/>
      <c r="E24" s="4"/>
      <c r="F24" s="4"/>
      <c r="G24" s="4"/>
      <c r="H24" s="4"/>
    </row>
    <row r="25" spans="1:8" ht="15.95" customHeight="1" x14ac:dyDescent="0.75">
      <c r="A25" s="4"/>
      <c r="B25" s="4"/>
      <c r="C25" s="4"/>
      <c r="D25" s="4"/>
      <c r="E25" s="4"/>
      <c r="F25" s="4"/>
      <c r="G25" s="4"/>
      <c r="H25" s="4"/>
    </row>
    <row r="26" spans="1:8" ht="15.95" customHeight="1" x14ac:dyDescent="0.75">
      <c r="A26" s="4"/>
      <c r="B26" s="4"/>
      <c r="C26" s="4"/>
      <c r="D26" s="4"/>
      <c r="E26" s="4"/>
      <c r="F26" s="4"/>
      <c r="G26" s="4"/>
      <c r="H26" s="4"/>
    </row>
    <row r="27" spans="1:8" ht="15.95" customHeight="1" x14ac:dyDescent="0.75">
      <c r="A27" s="4"/>
      <c r="B27" s="4"/>
      <c r="C27" s="4"/>
      <c r="D27" s="4"/>
      <c r="E27" s="4"/>
      <c r="F27" s="4"/>
      <c r="G27" s="4"/>
      <c r="H27" s="4"/>
    </row>
    <row r="28" spans="1:8" ht="15.95" customHeight="1" x14ac:dyDescent="0.75">
      <c r="A28" s="4"/>
      <c r="B28" s="4"/>
      <c r="C28" s="4"/>
      <c r="D28" s="4"/>
      <c r="E28" s="4"/>
      <c r="F28" s="4"/>
      <c r="G28" s="4"/>
      <c r="H28" s="4"/>
    </row>
    <row r="29" spans="1:8" ht="15.95" customHeight="1" x14ac:dyDescent="0.75">
      <c r="A29" s="4"/>
      <c r="B29" s="4"/>
      <c r="C29" s="4"/>
      <c r="D29" s="4"/>
      <c r="E29" s="4"/>
      <c r="F29" s="4"/>
      <c r="G29" s="4"/>
      <c r="H29" s="4"/>
    </row>
    <row r="30" spans="1:8" ht="15.95" customHeight="1" x14ac:dyDescent="0.75">
      <c r="A30" s="4"/>
      <c r="B30" s="4"/>
      <c r="C30" s="4"/>
      <c r="D30" s="4"/>
      <c r="E30" s="4"/>
      <c r="F30" s="4"/>
      <c r="G30" s="4"/>
      <c r="H30" s="4"/>
    </row>
    <row r="31" spans="1:8" ht="15.95" customHeight="1" x14ac:dyDescent="0.75">
      <c r="A31" s="4"/>
      <c r="B31" s="4"/>
      <c r="C31" s="4"/>
      <c r="D31" s="4"/>
      <c r="E31" s="4"/>
      <c r="F31" s="4"/>
      <c r="G31" s="4"/>
      <c r="H31" s="4"/>
    </row>
    <row r="32" spans="1:8" ht="15.95" customHeight="1" x14ac:dyDescent="0.75">
      <c r="A32" s="4"/>
      <c r="B32" s="4"/>
      <c r="C32" s="4"/>
      <c r="D32" s="4"/>
      <c r="E32" s="4"/>
      <c r="F32" s="4"/>
      <c r="G32" s="4"/>
      <c r="H32" s="4"/>
    </row>
    <row r="33" spans="1:8" ht="15.95" customHeight="1" x14ac:dyDescent="0.75">
      <c r="A33" s="4"/>
      <c r="B33" s="4"/>
      <c r="C33" s="4"/>
      <c r="D33" s="4"/>
      <c r="E33" s="4"/>
      <c r="F33" s="4"/>
      <c r="G33" s="4"/>
      <c r="H33" s="4"/>
    </row>
    <row r="34" spans="1:8" ht="15.95" customHeight="1" x14ac:dyDescent="0.75">
      <c r="A34" s="4"/>
      <c r="B34" s="4"/>
      <c r="C34" s="4"/>
      <c r="D34" s="4"/>
      <c r="E34" s="4"/>
      <c r="F34" s="4"/>
      <c r="G34" s="4"/>
      <c r="H34" s="4"/>
    </row>
    <row r="35" spans="1:8" ht="15.95" customHeight="1" x14ac:dyDescent="0.75">
      <c r="A35" s="4"/>
      <c r="B35" s="4"/>
      <c r="C35" s="4"/>
      <c r="D35" s="4"/>
      <c r="E35" s="4"/>
      <c r="F35" s="4"/>
      <c r="G35" s="4"/>
      <c r="H35" s="4"/>
    </row>
    <row r="36" spans="1:8" ht="15.95" customHeight="1" x14ac:dyDescent="0.75">
      <c r="A36" s="4"/>
      <c r="B36" s="4"/>
      <c r="C36" s="4"/>
      <c r="D36" s="4"/>
      <c r="E36" s="4"/>
      <c r="F36" s="4"/>
      <c r="G36" s="4"/>
      <c r="H36" s="4"/>
    </row>
    <row r="37" spans="1:8" ht="15.95" customHeight="1" x14ac:dyDescent="0.75">
      <c r="A37" s="4"/>
      <c r="B37" s="4"/>
      <c r="C37" s="4"/>
      <c r="D37" s="4"/>
      <c r="E37" s="4"/>
      <c r="F37" s="4"/>
      <c r="G37" s="4"/>
      <c r="H37" s="4"/>
    </row>
    <row r="38" spans="1:8" ht="15.95" customHeight="1" x14ac:dyDescent="0.75">
      <c r="A38" s="4"/>
      <c r="B38" s="4"/>
      <c r="C38" s="4"/>
      <c r="D38" s="4"/>
      <c r="E38" s="4"/>
      <c r="F38" s="4"/>
      <c r="G38" s="4"/>
      <c r="H38" s="4"/>
    </row>
    <row r="39" spans="1:8" ht="15.95" customHeight="1" x14ac:dyDescent="0.75">
      <c r="A39" s="4"/>
      <c r="B39" s="4"/>
      <c r="C39" s="4"/>
      <c r="D39" s="4"/>
      <c r="E39" s="4"/>
      <c r="F39" s="4"/>
      <c r="G39" s="4"/>
      <c r="H39" s="4"/>
    </row>
    <row r="40" spans="1:8" ht="15.95" customHeight="1" x14ac:dyDescent="0.75">
      <c r="A40" s="4"/>
      <c r="B40" s="4"/>
      <c r="C40" s="4"/>
      <c r="D40" s="4"/>
      <c r="E40" s="4"/>
      <c r="F40" s="4"/>
      <c r="G40" s="4"/>
      <c r="H40" s="4"/>
    </row>
    <row r="41" spans="1:8" ht="15.95" customHeight="1" x14ac:dyDescent="0.75">
      <c r="A41" s="4"/>
      <c r="B41" s="4"/>
      <c r="C41" s="4"/>
      <c r="D41" s="4"/>
      <c r="E41" s="4"/>
      <c r="F41" s="4"/>
      <c r="G41" s="4"/>
      <c r="H41" s="4"/>
    </row>
    <row r="42" spans="1:8" ht="15.95" customHeight="1" x14ac:dyDescent="0.75">
      <c r="A42" s="4"/>
      <c r="B42" s="4"/>
      <c r="C42" s="4"/>
      <c r="D42" s="4"/>
      <c r="E42" s="4"/>
      <c r="F42" s="4"/>
      <c r="G42" s="4"/>
      <c r="H42" s="4"/>
    </row>
    <row r="43" spans="1:8" ht="15.95" customHeight="1" x14ac:dyDescent="0.75">
      <c r="A43" s="4"/>
      <c r="B43" s="4"/>
      <c r="C43" s="4"/>
      <c r="D43" s="4"/>
      <c r="E43" s="4"/>
      <c r="F43" s="4"/>
      <c r="G43" s="4"/>
      <c r="H43" s="4"/>
    </row>
    <row r="44" spans="1:8" ht="15.95" customHeight="1" x14ac:dyDescent="0.75">
      <c r="A44" s="4"/>
      <c r="B44" s="4"/>
      <c r="C44" s="4"/>
      <c r="D44" s="4"/>
      <c r="E44" s="4"/>
      <c r="F44" s="4"/>
      <c r="G44" s="4"/>
      <c r="H44" s="4"/>
    </row>
    <row r="45" spans="1:8" ht="15.95" customHeight="1" x14ac:dyDescent="0.75">
      <c r="A45" s="4"/>
      <c r="B45" s="4"/>
      <c r="C45" s="4"/>
      <c r="D45" s="4"/>
      <c r="E45" s="4"/>
      <c r="F45" s="4"/>
      <c r="G45" s="4"/>
      <c r="H45" s="4"/>
    </row>
    <row r="46" spans="1:8" ht="15.95" customHeight="1" x14ac:dyDescent="0.75">
      <c r="A46" s="4"/>
      <c r="B46" s="4"/>
      <c r="C46" s="4"/>
      <c r="D46" s="4"/>
      <c r="E46" s="4"/>
      <c r="F46" s="4"/>
      <c r="G46" s="4"/>
      <c r="H46" s="4"/>
    </row>
    <row r="47" spans="1:8" ht="15.95" customHeight="1" x14ac:dyDescent="0.75">
      <c r="A47" s="4"/>
      <c r="B47" s="4"/>
      <c r="C47" s="4"/>
      <c r="D47" s="4"/>
      <c r="E47" s="4"/>
      <c r="F47" s="4"/>
      <c r="G47" s="4"/>
      <c r="H47" s="4"/>
    </row>
    <row r="48" spans="1:8" ht="15.95" customHeight="1" x14ac:dyDescent="0.75">
      <c r="A48" s="4"/>
      <c r="B48" s="4"/>
      <c r="C48" s="4"/>
      <c r="D48" s="4"/>
      <c r="E48" s="4"/>
      <c r="F48" s="4"/>
      <c r="G48" s="4"/>
      <c r="H48" s="4"/>
    </row>
    <row r="49" spans="1:8" ht="15.95" customHeight="1" x14ac:dyDescent="0.75">
      <c r="A49" s="4"/>
      <c r="B49" s="4"/>
      <c r="C49" s="4"/>
      <c r="D49" s="4"/>
      <c r="E49" s="4"/>
      <c r="F49" s="4"/>
      <c r="G49" s="4"/>
      <c r="H49" s="4"/>
    </row>
    <row r="50" spans="1:8" ht="15.95" customHeight="1" x14ac:dyDescent="0.75">
      <c r="A50" s="4"/>
      <c r="B50" s="4"/>
      <c r="C50" s="4"/>
      <c r="D50" s="4"/>
      <c r="E50" s="4"/>
      <c r="F50" s="4"/>
      <c r="G50" s="4"/>
      <c r="H50" s="4"/>
    </row>
    <row r="51" spans="1:8" ht="15.95" customHeight="1" x14ac:dyDescent="0.75">
      <c r="A51" s="4"/>
      <c r="B51" s="4"/>
      <c r="C51" s="4"/>
      <c r="D51" s="4"/>
      <c r="E51" s="4"/>
      <c r="F51" s="4"/>
      <c r="G51" s="4"/>
      <c r="H51" s="4"/>
    </row>
    <row r="52" spans="1:8" ht="15.95" customHeight="1" x14ac:dyDescent="0.75">
      <c r="A52" s="4"/>
      <c r="B52" s="4"/>
      <c r="C52" s="4"/>
      <c r="D52" s="4"/>
      <c r="E52" s="4"/>
      <c r="F52" s="4"/>
      <c r="G52" s="4"/>
      <c r="H52" s="4"/>
    </row>
    <row r="53" spans="1:8" ht="15.95" customHeight="1" x14ac:dyDescent="0.75">
      <c r="A53" s="4"/>
      <c r="B53" s="4"/>
      <c r="C53" s="4"/>
      <c r="D53" s="4"/>
      <c r="E53" s="4"/>
      <c r="F53" s="4"/>
      <c r="G53" s="4"/>
      <c r="H53" s="4"/>
    </row>
    <row r="54" spans="1:8" ht="15.95" customHeight="1" x14ac:dyDescent="0.75">
      <c r="A54" s="4"/>
      <c r="B54" s="4"/>
      <c r="C54" s="4"/>
      <c r="D54" s="4"/>
      <c r="E54" s="4"/>
      <c r="F54" s="4"/>
      <c r="G54" s="4"/>
      <c r="H54" s="4"/>
    </row>
    <row r="55" spans="1:8" ht="15.95" customHeight="1" x14ac:dyDescent="0.75">
      <c r="A55" s="4"/>
      <c r="B55" s="2" t="s">
        <v>0</v>
      </c>
      <c r="C55" s="2"/>
      <c r="D55" s="2"/>
      <c r="E55" s="2"/>
      <c r="F55" s="3">
        <v>45682</v>
      </c>
      <c r="G55" s="2"/>
      <c r="H55"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63"/>
  <sheetViews>
    <sheetView workbookViewId="0">
      <pane xSplit="1" ySplit="4" topLeftCell="I100" activePane="bottomRight" state="frozen"/>
      <selection pane="topRight"/>
      <selection pane="bottomLeft"/>
      <selection pane="bottomRight" activeCell="Y121" sqref="Y121"/>
    </sheetView>
  </sheetViews>
  <sheetFormatPr defaultColWidth="12.86328125" defaultRowHeight="13" x14ac:dyDescent="0.6"/>
  <cols>
    <col min="1" max="1" width="64.26953125" customWidth="1"/>
    <col min="2" max="6" width="16.7265625" customWidth="1"/>
    <col min="7" max="29" width="16.86328125" customWidth="1"/>
    <col min="30" max="30" width="10.7265625" customWidth="1"/>
    <col min="31" max="34" width="16.7265625" customWidth="1"/>
  </cols>
  <sheetData>
    <row r="1" spans="1:38" ht="15" customHeight="1" x14ac:dyDescent="0.7">
      <c r="A1" s="5" t="s">
        <v>1</v>
      </c>
      <c r="B1" s="93"/>
      <c r="C1" s="93"/>
      <c r="D1" s="93"/>
      <c r="E1" s="93"/>
      <c r="F1" s="93"/>
      <c r="G1" s="93"/>
      <c r="H1" s="93"/>
      <c r="I1" s="93"/>
      <c r="J1" s="93"/>
      <c r="K1" s="93"/>
      <c r="L1" s="93"/>
      <c r="M1" s="93"/>
      <c r="N1" s="93"/>
      <c r="O1" s="93"/>
      <c r="P1" s="93"/>
      <c r="Q1" s="93"/>
      <c r="R1" s="93"/>
      <c r="S1" s="93"/>
      <c r="T1" s="93"/>
      <c r="U1" s="93"/>
      <c r="V1" s="93"/>
      <c r="W1" s="93"/>
      <c r="X1" s="93"/>
      <c r="AD1" s="93"/>
      <c r="AE1" s="93"/>
      <c r="AF1" s="93"/>
      <c r="AG1" s="93"/>
      <c r="AH1" s="93"/>
      <c r="AI1" s="93"/>
      <c r="AJ1" s="93"/>
    </row>
    <row r="2" spans="1:38" ht="15" customHeight="1" x14ac:dyDescent="0.7">
      <c r="A2" s="5" t="s">
        <v>2</v>
      </c>
      <c r="B2" s="93"/>
      <c r="C2" s="93"/>
      <c r="D2" s="93"/>
      <c r="E2" s="93"/>
      <c r="F2" s="93"/>
      <c r="G2" s="93"/>
      <c r="H2" s="93"/>
      <c r="I2" s="93"/>
      <c r="J2" s="93"/>
      <c r="K2" s="93"/>
      <c r="L2" s="93"/>
      <c r="M2" s="93"/>
      <c r="N2" s="93"/>
      <c r="O2" s="93"/>
      <c r="P2" s="93"/>
      <c r="Q2" s="93"/>
      <c r="R2" s="93"/>
      <c r="S2" s="93"/>
      <c r="T2" s="93"/>
      <c r="U2" s="93"/>
      <c r="V2" s="93"/>
      <c r="W2" s="93"/>
      <c r="X2" s="93"/>
      <c r="AD2" s="93"/>
      <c r="AE2" s="93"/>
      <c r="AF2" s="93"/>
      <c r="AG2" s="93"/>
      <c r="AH2" s="93"/>
      <c r="AI2" s="93"/>
      <c r="AJ2" s="93"/>
    </row>
    <row r="3" spans="1:38" ht="15" customHeight="1" x14ac:dyDescent="0.7">
      <c r="A3" s="6" t="s">
        <v>3</v>
      </c>
      <c r="B3" s="88"/>
      <c r="C3" s="88"/>
      <c r="D3" s="88"/>
      <c r="E3" s="88"/>
      <c r="F3" s="88"/>
      <c r="G3" s="88"/>
      <c r="H3" s="88"/>
      <c r="I3" s="88"/>
      <c r="J3" s="88"/>
      <c r="K3" s="88"/>
      <c r="L3" s="88"/>
      <c r="M3" s="88"/>
      <c r="N3" s="88"/>
      <c r="O3" s="88"/>
      <c r="P3" s="88"/>
      <c r="Q3" s="88"/>
      <c r="R3" s="88"/>
      <c r="S3" s="88"/>
      <c r="T3" s="88"/>
      <c r="U3" s="88"/>
      <c r="V3" s="88"/>
      <c r="W3" s="88"/>
      <c r="X3" s="88"/>
      <c r="AD3" s="93"/>
      <c r="AE3" s="103" t="s">
        <v>4</v>
      </c>
      <c r="AF3" s="100"/>
      <c r="AG3" s="100"/>
      <c r="AH3" s="100"/>
      <c r="AI3" s="100"/>
      <c r="AJ3" s="100"/>
      <c r="AK3" s="100"/>
      <c r="AL3" s="100"/>
    </row>
    <row r="4" spans="1:38" ht="15" customHeight="1" x14ac:dyDescent="0.7">
      <c r="A4" s="93"/>
      <c r="B4" s="7">
        <v>43190</v>
      </c>
      <c r="C4" s="7">
        <v>43281</v>
      </c>
      <c r="D4" s="7">
        <v>43373</v>
      </c>
      <c r="E4" s="7">
        <v>43465</v>
      </c>
      <c r="F4" s="7">
        <v>43555</v>
      </c>
      <c r="G4" s="7">
        <v>43646</v>
      </c>
      <c r="H4" s="7">
        <v>43738</v>
      </c>
      <c r="I4" s="7">
        <v>43830</v>
      </c>
      <c r="J4" s="7">
        <v>43921</v>
      </c>
      <c r="K4" s="7">
        <v>44012</v>
      </c>
      <c r="L4" s="7">
        <v>44104</v>
      </c>
      <c r="M4" s="7">
        <v>44196</v>
      </c>
      <c r="N4" s="7">
        <v>44286</v>
      </c>
      <c r="O4" s="7">
        <v>44377</v>
      </c>
      <c r="P4" s="7">
        <v>44469</v>
      </c>
      <c r="Q4" s="7">
        <v>44561</v>
      </c>
      <c r="R4" s="7">
        <v>44651</v>
      </c>
      <c r="S4" s="7">
        <v>44742</v>
      </c>
      <c r="T4" s="7">
        <v>44834</v>
      </c>
      <c r="U4" s="7">
        <v>44926</v>
      </c>
      <c r="V4" s="7">
        <v>45016</v>
      </c>
      <c r="W4" s="7">
        <v>45107</v>
      </c>
      <c r="X4" s="7">
        <v>45199</v>
      </c>
      <c r="Y4" s="8">
        <v>45291</v>
      </c>
      <c r="Z4" s="8">
        <v>45382</v>
      </c>
      <c r="AA4" s="8">
        <v>45473</v>
      </c>
      <c r="AB4" s="8">
        <v>45565</v>
      </c>
      <c r="AC4" s="8">
        <v>45657</v>
      </c>
      <c r="AD4" s="43"/>
      <c r="AE4" s="7">
        <v>43100</v>
      </c>
      <c r="AF4" s="7">
        <v>43465</v>
      </c>
      <c r="AG4" s="7">
        <v>43830</v>
      </c>
      <c r="AH4" s="7">
        <v>44196</v>
      </c>
      <c r="AI4" s="7">
        <v>44561</v>
      </c>
      <c r="AJ4" s="7">
        <v>44926</v>
      </c>
      <c r="AK4" s="8">
        <v>45291</v>
      </c>
      <c r="AL4" s="8">
        <v>45657</v>
      </c>
    </row>
    <row r="5" spans="1:38" ht="15" customHeight="1" x14ac:dyDescent="0.7">
      <c r="A5" s="93"/>
      <c r="B5" s="101" t="s">
        <v>5</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93"/>
      <c r="AE5" s="87" t="s">
        <v>6</v>
      </c>
      <c r="AF5" s="87" t="s">
        <v>6</v>
      </c>
      <c r="AG5" s="87" t="s">
        <v>6</v>
      </c>
      <c r="AH5" s="87" t="s">
        <v>6</v>
      </c>
      <c r="AI5" s="87" t="s">
        <v>6</v>
      </c>
      <c r="AJ5" s="87" t="s">
        <v>6</v>
      </c>
      <c r="AK5" s="9" t="s">
        <v>6</v>
      </c>
      <c r="AL5" s="9" t="s">
        <v>6</v>
      </c>
    </row>
    <row r="6" spans="1:38" ht="15" customHeight="1" x14ac:dyDescent="0.7">
      <c r="A6" s="93" t="s">
        <v>7</v>
      </c>
      <c r="B6" s="10">
        <v>316.3</v>
      </c>
      <c r="C6" s="10">
        <v>339.2</v>
      </c>
      <c r="D6" s="10">
        <v>360.3</v>
      </c>
      <c r="E6" s="10">
        <v>375.9</v>
      </c>
      <c r="F6" s="10">
        <v>385.6</v>
      </c>
      <c r="G6" s="10">
        <v>401.5</v>
      </c>
      <c r="H6" s="10">
        <v>428.2</v>
      </c>
      <c r="I6" s="10">
        <v>446</v>
      </c>
      <c r="J6" s="10">
        <v>455</v>
      </c>
      <c r="K6" s="10">
        <v>467.4</v>
      </c>
      <c r="L6" s="10">
        <v>487.4</v>
      </c>
      <c r="M6" s="10">
        <v>504.1</v>
      </c>
      <c r="N6" s="10">
        <v>511.6</v>
      </c>
      <c r="O6" s="10">
        <v>530.6</v>
      </c>
      <c r="P6" s="10">
        <v>550.20000000000005</v>
      </c>
      <c r="Q6" s="10">
        <v>565.5</v>
      </c>
      <c r="R6" s="10">
        <v>562.4</v>
      </c>
      <c r="S6" s="10">
        <v>572.70000000000005</v>
      </c>
      <c r="T6" s="10">
        <v>591</v>
      </c>
      <c r="U6" s="10">
        <v>598.79999999999995</v>
      </c>
      <c r="V6" s="10">
        <v>611.1</v>
      </c>
      <c r="W6" s="10">
        <v>622.5</v>
      </c>
      <c r="X6" s="10">
        <v>633</v>
      </c>
      <c r="Y6" s="11">
        <v>635</v>
      </c>
      <c r="Z6" s="11">
        <v>631.29999999999995</v>
      </c>
      <c r="AA6" s="11">
        <v>634.5</v>
      </c>
      <c r="AB6" s="11">
        <v>638.79999999999995</v>
      </c>
      <c r="AC6" s="11">
        <v>643.6</v>
      </c>
      <c r="AD6" s="93"/>
      <c r="AE6" s="10">
        <v>1106.8</v>
      </c>
      <c r="AF6" s="10">
        <v>1391.7</v>
      </c>
      <c r="AG6" s="10">
        <f>SUM(F6:I6)</f>
        <v>1661.3</v>
      </c>
      <c r="AH6" s="10">
        <f>SUM(J6:M6)</f>
        <v>1913.9</v>
      </c>
      <c r="AI6" s="10">
        <f>SUM(N6:Q6)</f>
        <v>2157.9</v>
      </c>
      <c r="AJ6" s="10">
        <f>SUM(R6:U6)</f>
        <v>2324.8999999999996</v>
      </c>
      <c r="AK6" s="11">
        <f>SUM(V6:Y6)</f>
        <v>2501.6</v>
      </c>
      <c r="AL6" s="11">
        <f>SUM(Z6:AC6)</f>
        <v>2548.1999999999998</v>
      </c>
    </row>
    <row r="7" spans="1:38" ht="15" customHeight="1" x14ac:dyDescent="0.7">
      <c r="A7" s="12" t="s">
        <v>8</v>
      </c>
      <c r="B7" s="13">
        <v>120.6</v>
      </c>
      <c r="C7" s="13">
        <v>89.5</v>
      </c>
      <c r="D7" s="13">
        <v>90.2</v>
      </c>
      <c r="E7" s="13">
        <v>94.4</v>
      </c>
      <c r="F7" s="13">
        <v>98.4</v>
      </c>
      <c r="G7" s="13">
        <v>102.9</v>
      </c>
      <c r="H7" s="13">
        <v>104.8</v>
      </c>
      <c r="I7" s="13">
        <v>104.9</v>
      </c>
      <c r="J7" s="13">
        <v>103.1</v>
      </c>
      <c r="K7" s="13">
        <v>102.5</v>
      </c>
      <c r="L7" s="13">
        <v>103.2</v>
      </c>
      <c r="M7" s="13">
        <v>105.8</v>
      </c>
      <c r="N7" s="13">
        <v>109.3</v>
      </c>
      <c r="O7" s="13">
        <v>107.1</v>
      </c>
      <c r="P7" s="13">
        <v>112</v>
      </c>
      <c r="Q7" s="13">
        <v>115.8</v>
      </c>
      <c r="R7" s="13">
        <v>112.9</v>
      </c>
      <c r="S7" s="13">
        <v>105.8</v>
      </c>
      <c r="T7" s="13">
        <v>109.7</v>
      </c>
      <c r="U7" s="13">
        <v>115.8</v>
      </c>
      <c r="V7" s="13">
        <v>116.8</v>
      </c>
      <c r="W7" s="13">
        <v>120.1</v>
      </c>
      <c r="X7" s="13">
        <v>119.6</v>
      </c>
      <c r="Y7" s="14">
        <v>122</v>
      </c>
      <c r="Z7" s="14">
        <v>105.8</v>
      </c>
      <c r="AA7" s="14">
        <v>107</v>
      </c>
      <c r="AB7" s="14">
        <v>111.5</v>
      </c>
      <c r="AC7" s="14">
        <v>120.8</v>
      </c>
      <c r="AD7" s="93"/>
      <c r="AE7" s="13">
        <v>368.9</v>
      </c>
      <c r="AF7" s="13">
        <v>394.7</v>
      </c>
      <c r="AG7" s="13">
        <f>SUM(F7:I7)</f>
        <v>411</v>
      </c>
      <c r="AH7" s="13">
        <f>SUM(J7:M7)</f>
        <v>414.6</v>
      </c>
      <c r="AI7" s="13">
        <f>SUM(N7:Q7)</f>
        <v>444.2</v>
      </c>
      <c r="AJ7" s="13">
        <f>SUM(R7:U7)</f>
        <v>444.2</v>
      </c>
      <c r="AK7" s="14">
        <f>SUM(V7:Y7)</f>
        <v>478.5</v>
      </c>
      <c r="AL7" s="14">
        <f>SUM(Z7:AC7)</f>
        <v>445.1</v>
      </c>
    </row>
    <row r="8" spans="1:38" ht="15" customHeight="1" x14ac:dyDescent="0.7">
      <c r="A8" s="93" t="s">
        <v>9</v>
      </c>
      <c r="B8" s="15">
        <v>195.7</v>
      </c>
      <c r="C8" s="15">
        <v>249.7</v>
      </c>
      <c r="D8" s="15">
        <v>270.10000000000002</v>
      </c>
      <c r="E8" s="15">
        <v>281.5</v>
      </c>
      <c r="F8" s="15">
        <f t="shared" ref="F8:AC8" si="0">F6-F7</f>
        <v>287.20000000000005</v>
      </c>
      <c r="G8" s="15">
        <f t="shared" si="0"/>
        <v>298.60000000000002</v>
      </c>
      <c r="H8" s="15">
        <f t="shared" si="0"/>
        <v>323.39999999999998</v>
      </c>
      <c r="I8" s="15">
        <f t="shared" si="0"/>
        <v>341.1</v>
      </c>
      <c r="J8" s="15">
        <f t="shared" si="0"/>
        <v>351.9</v>
      </c>
      <c r="K8" s="15">
        <f t="shared" si="0"/>
        <v>364.9</v>
      </c>
      <c r="L8" s="15">
        <f t="shared" si="0"/>
        <v>384.2</v>
      </c>
      <c r="M8" s="15">
        <f t="shared" si="0"/>
        <v>398.3</v>
      </c>
      <c r="N8" s="15">
        <f t="shared" si="0"/>
        <v>402.3</v>
      </c>
      <c r="O8" s="15">
        <f t="shared" si="0"/>
        <v>423.5</v>
      </c>
      <c r="P8" s="15">
        <f t="shared" si="0"/>
        <v>438.20000000000005</v>
      </c>
      <c r="Q8" s="15">
        <f t="shared" si="0"/>
        <v>449.7</v>
      </c>
      <c r="R8" s="15">
        <f t="shared" si="0"/>
        <v>449.5</v>
      </c>
      <c r="S8" s="15">
        <f t="shared" si="0"/>
        <v>466.90000000000003</v>
      </c>
      <c r="T8" s="15">
        <f t="shared" si="0"/>
        <v>481.3</v>
      </c>
      <c r="U8" s="15">
        <f t="shared" si="0"/>
        <v>482.99999999999994</v>
      </c>
      <c r="V8" s="15">
        <f t="shared" si="0"/>
        <v>494.3</v>
      </c>
      <c r="W8" s="15">
        <f t="shared" si="0"/>
        <v>502.4</v>
      </c>
      <c r="X8" s="15">
        <f t="shared" si="0"/>
        <v>513.4</v>
      </c>
      <c r="Y8" s="15">
        <f t="shared" si="0"/>
        <v>513</v>
      </c>
      <c r="Z8" s="15">
        <f t="shared" si="0"/>
        <v>525.5</v>
      </c>
      <c r="AA8" s="15">
        <f t="shared" si="0"/>
        <v>527.5</v>
      </c>
      <c r="AB8" s="15">
        <f t="shared" si="0"/>
        <v>527.29999999999995</v>
      </c>
      <c r="AC8" s="16">
        <f t="shared" si="0"/>
        <v>522.80000000000007</v>
      </c>
      <c r="AD8" s="93"/>
      <c r="AE8" s="15">
        <v>737.9</v>
      </c>
      <c r="AF8" s="15">
        <v>997</v>
      </c>
      <c r="AG8" s="15">
        <f>AG6-AG7</f>
        <v>1250.3</v>
      </c>
      <c r="AH8" s="15">
        <f>AH6-AH7</f>
        <v>1499.3000000000002</v>
      </c>
      <c r="AI8" s="15">
        <f>AI6-AI7</f>
        <v>1713.7</v>
      </c>
      <c r="AJ8" s="15">
        <f>AJ6-AJ7</f>
        <v>1880.6999999999996</v>
      </c>
      <c r="AK8" s="16">
        <f>SUM(V8:Y8)</f>
        <v>2023.1</v>
      </c>
      <c r="AL8" s="16">
        <f>AL6-AL7</f>
        <v>2103.1</v>
      </c>
    </row>
    <row r="9" spans="1:38" ht="15" customHeight="1" x14ac:dyDescent="0.7">
      <c r="A9" s="93" t="s">
        <v>10</v>
      </c>
      <c r="B9" s="93"/>
      <c r="C9" s="93"/>
      <c r="D9" s="93"/>
      <c r="E9" s="93"/>
      <c r="F9" s="93"/>
      <c r="G9" s="93"/>
      <c r="H9" s="93"/>
      <c r="I9" s="93"/>
      <c r="J9" s="93"/>
      <c r="K9" s="93"/>
      <c r="L9" s="93"/>
      <c r="M9" s="93"/>
      <c r="N9" s="93"/>
      <c r="O9" s="93"/>
      <c r="P9" s="93"/>
      <c r="Q9" s="93"/>
      <c r="R9" s="93"/>
      <c r="S9" s="93"/>
      <c r="T9" s="93"/>
      <c r="U9" s="93"/>
      <c r="V9" s="93"/>
      <c r="W9" s="93"/>
      <c r="X9" s="93"/>
      <c r="AD9" s="93"/>
      <c r="AE9" s="93"/>
      <c r="AF9" s="93"/>
      <c r="AG9" s="93"/>
      <c r="AH9" s="93"/>
      <c r="AI9" s="93"/>
      <c r="AJ9" s="93"/>
      <c r="AL9" s="92"/>
    </row>
    <row r="10" spans="1:38" ht="15" customHeight="1" x14ac:dyDescent="0.7">
      <c r="A10" s="12" t="s">
        <v>11</v>
      </c>
      <c r="B10" s="17">
        <v>378.5</v>
      </c>
      <c r="C10" s="17">
        <v>119.7</v>
      </c>
      <c r="D10" s="17">
        <v>133.19999999999999</v>
      </c>
      <c r="E10" s="17">
        <v>136.80000000000001</v>
      </c>
      <c r="F10" s="17">
        <v>150</v>
      </c>
      <c r="G10" s="17">
        <v>162.4</v>
      </c>
      <c r="H10" s="17">
        <v>172.8</v>
      </c>
      <c r="I10" s="17">
        <v>176.9</v>
      </c>
      <c r="J10" s="17">
        <v>181.8</v>
      </c>
      <c r="K10" s="17">
        <v>185.8</v>
      </c>
      <c r="L10" s="17">
        <v>183.3</v>
      </c>
      <c r="M10" s="17">
        <v>176.6</v>
      </c>
      <c r="N10" s="17">
        <v>181.2</v>
      </c>
      <c r="O10" s="17">
        <v>185.5</v>
      </c>
      <c r="P10" s="17">
        <v>187.3</v>
      </c>
      <c r="Q10" s="17">
        <v>201.9</v>
      </c>
      <c r="R10" s="17">
        <v>210.8</v>
      </c>
      <c r="S10" s="17">
        <v>215</v>
      </c>
      <c r="T10" s="17">
        <v>227.6</v>
      </c>
      <c r="U10" s="17">
        <v>238.5</v>
      </c>
      <c r="V10" s="17">
        <v>235.2</v>
      </c>
      <c r="W10" s="17">
        <v>262.8</v>
      </c>
      <c r="X10" s="17">
        <v>216.4</v>
      </c>
      <c r="Y10" s="18">
        <v>222.1</v>
      </c>
      <c r="Z10" s="18">
        <v>219.1</v>
      </c>
      <c r="AA10" s="18">
        <v>227.1</v>
      </c>
      <c r="AB10" s="18">
        <v>225.7</v>
      </c>
      <c r="AC10" s="18">
        <v>243</v>
      </c>
      <c r="AD10" s="93"/>
      <c r="AE10" s="17">
        <v>380.3</v>
      </c>
      <c r="AF10" s="17">
        <v>768.2</v>
      </c>
      <c r="AG10" s="17">
        <f>SUM(F10:I10)</f>
        <v>662.1</v>
      </c>
      <c r="AH10" s="17">
        <f>SUM(J10:M10)</f>
        <v>727.50000000000011</v>
      </c>
      <c r="AI10" s="17">
        <f>SUM(N10:Q10)</f>
        <v>755.9</v>
      </c>
      <c r="AJ10" s="17">
        <f>SUM(R10:U10)</f>
        <v>891.9</v>
      </c>
      <c r="AK10" s="18">
        <f t="shared" ref="AK10:AK20" si="1">SUM(V10:Y10)</f>
        <v>936.5</v>
      </c>
      <c r="AL10" s="18">
        <f>SUM(Z10:AC10)</f>
        <v>914.9</v>
      </c>
    </row>
    <row r="11" spans="1:38" ht="15" customHeight="1" x14ac:dyDescent="0.7">
      <c r="A11" s="12" t="s">
        <v>12</v>
      </c>
      <c r="B11" s="17">
        <v>157</v>
      </c>
      <c r="C11" s="17">
        <v>87.4</v>
      </c>
      <c r="D11" s="17">
        <v>95</v>
      </c>
      <c r="E11" s="17">
        <v>100.2</v>
      </c>
      <c r="F11" s="17">
        <v>101.5</v>
      </c>
      <c r="G11" s="17">
        <v>107.3</v>
      </c>
      <c r="H11" s="17">
        <v>108.2</v>
      </c>
      <c r="I11" s="17">
        <v>106.3</v>
      </c>
      <c r="J11" s="17">
        <v>104.3</v>
      </c>
      <c r="K11" s="17">
        <v>102.8</v>
      </c>
      <c r="L11" s="17">
        <v>105.8</v>
      </c>
      <c r="M11" s="17">
        <v>109.9</v>
      </c>
      <c r="N11" s="17">
        <v>102.7</v>
      </c>
      <c r="O11" s="17">
        <v>100.8</v>
      </c>
      <c r="P11" s="17">
        <v>115.7</v>
      </c>
      <c r="Q11" s="17">
        <v>108.3</v>
      </c>
      <c r="R11" s="17">
        <v>95.7</v>
      </c>
      <c r="S11" s="17">
        <v>105</v>
      </c>
      <c r="T11" s="17">
        <v>103.6</v>
      </c>
      <c r="U11" s="17">
        <v>105.1</v>
      </c>
      <c r="V11" s="17">
        <v>119.2</v>
      </c>
      <c r="W11" s="17">
        <v>120.9</v>
      </c>
      <c r="X11" s="17">
        <v>106.3</v>
      </c>
      <c r="Y11" s="18">
        <v>119.6</v>
      </c>
      <c r="Z11" s="18">
        <v>108.8</v>
      </c>
      <c r="AA11" s="18">
        <v>112.5</v>
      </c>
      <c r="AB11" s="18">
        <v>110.5</v>
      </c>
      <c r="AC11" s="18">
        <v>128.9</v>
      </c>
      <c r="AD11" s="93"/>
      <c r="AE11" s="17">
        <v>314</v>
      </c>
      <c r="AF11" s="17">
        <v>439.6</v>
      </c>
      <c r="AG11" s="17">
        <f>SUM(F11:I11)</f>
        <v>423.3</v>
      </c>
      <c r="AH11" s="17">
        <f>SUM(J11:M11)</f>
        <v>422.79999999999995</v>
      </c>
      <c r="AI11" s="17">
        <f>SUM(N11:Q11)</f>
        <v>427.5</v>
      </c>
      <c r="AJ11" s="17">
        <f>SUM(R11:U11)</f>
        <v>409.4</v>
      </c>
      <c r="AK11" s="18">
        <f t="shared" si="1"/>
        <v>466</v>
      </c>
      <c r="AL11" s="18">
        <f>SUM(Z11:AC11)</f>
        <v>460.70000000000005</v>
      </c>
    </row>
    <row r="12" spans="1:38" ht="15" customHeight="1" x14ac:dyDescent="0.7">
      <c r="A12" s="12" t="s">
        <v>13</v>
      </c>
      <c r="B12" s="17">
        <v>126.1</v>
      </c>
      <c r="C12" s="17">
        <v>49.8</v>
      </c>
      <c r="D12" s="17">
        <v>50.8</v>
      </c>
      <c r="E12" s="17">
        <v>56.5</v>
      </c>
      <c r="F12" s="17">
        <v>57</v>
      </c>
      <c r="G12" s="17">
        <v>62.9</v>
      </c>
      <c r="H12" s="17">
        <v>61</v>
      </c>
      <c r="I12" s="17">
        <v>64.5</v>
      </c>
      <c r="J12" s="17">
        <v>39</v>
      </c>
      <c r="K12" s="17">
        <v>63.5</v>
      </c>
      <c r="L12" s="17">
        <v>65.099999999999994</v>
      </c>
      <c r="M12" s="17">
        <v>60.2</v>
      </c>
      <c r="N12" s="17">
        <v>58.6</v>
      </c>
      <c r="O12" s="17">
        <v>52.8</v>
      </c>
      <c r="P12" s="17">
        <v>57.9</v>
      </c>
      <c r="Q12" s="17">
        <v>55.3</v>
      </c>
      <c r="R12" s="17">
        <v>53.5</v>
      </c>
      <c r="S12" s="17">
        <v>55.3</v>
      </c>
      <c r="T12" s="17">
        <v>56.8</v>
      </c>
      <c r="U12" s="17">
        <v>57.3</v>
      </c>
      <c r="V12" s="17">
        <v>55.8</v>
      </c>
      <c r="W12" s="17">
        <v>60</v>
      </c>
      <c r="X12" s="17">
        <v>60</v>
      </c>
      <c r="Y12" s="18">
        <v>61.3</v>
      </c>
      <c r="Z12" s="18">
        <v>54.1</v>
      </c>
      <c r="AA12" s="18">
        <v>60.9</v>
      </c>
      <c r="AB12" s="18">
        <v>63.3</v>
      </c>
      <c r="AC12" s="18">
        <v>62.9</v>
      </c>
      <c r="AD12" s="93"/>
      <c r="AE12" s="17">
        <v>157.30000000000001</v>
      </c>
      <c r="AF12" s="17">
        <v>283.2</v>
      </c>
      <c r="AG12" s="17">
        <f>SUM(F12:I12)</f>
        <v>245.4</v>
      </c>
      <c r="AH12" s="17">
        <f>SUM(J12:M12)</f>
        <v>227.8</v>
      </c>
      <c r="AI12" s="17">
        <f>SUM(N12:Q12)</f>
        <v>224.60000000000002</v>
      </c>
      <c r="AJ12" s="17">
        <f>SUM(R12:U12)</f>
        <v>222.89999999999998</v>
      </c>
      <c r="AK12" s="18">
        <f t="shared" si="1"/>
        <v>237.10000000000002</v>
      </c>
      <c r="AL12" s="18">
        <f>SUM(Z12:AC12)</f>
        <v>241.20000000000002</v>
      </c>
    </row>
    <row r="13" spans="1:38" ht="15" customHeight="1" x14ac:dyDescent="0.7">
      <c r="A13" s="19" t="s">
        <v>14</v>
      </c>
      <c r="B13" s="13">
        <v>0</v>
      </c>
      <c r="C13" s="13">
        <v>0</v>
      </c>
      <c r="D13" s="13">
        <v>0</v>
      </c>
      <c r="E13" s="13">
        <v>0</v>
      </c>
      <c r="F13" s="13">
        <v>0</v>
      </c>
      <c r="G13" s="13">
        <v>0</v>
      </c>
      <c r="H13" s="13">
        <v>0</v>
      </c>
      <c r="I13" s="13">
        <v>0</v>
      </c>
      <c r="J13" s="13">
        <v>0</v>
      </c>
      <c r="K13" s="13">
        <v>0</v>
      </c>
      <c r="L13" s="13">
        <v>0</v>
      </c>
      <c r="M13" s="13">
        <v>398.2</v>
      </c>
      <c r="N13" s="13">
        <v>17.3</v>
      </c>
      <c r="O13" s="13">
        <v>0</v>
      </c>
      <c r="P13" s="13">
        <v>0</v>
      </c>
      <c r="Q13" s="13">
        <v>14</v>
      </c>
      <c r="R13" s="13">
        <v>0</v>
      </c>
      <c r="S13" s="13">
        <v>8.6999999999999993</v>
      </c>
      <c r="T13" s="13">
        <v>4</v>
      </c>
      <c r="U13" s="13">
        <v>162.5</v>
      </c>
      <c r="V13" s="13">
        <v>0</v>
      </c>
      <c r="W13" s="13">
        <v>2.2000000000000002</v>
      </c>
      <c r="X13" s="13">
        <v>0</v>
      </c>
      <c r="Y13" s="14">
        <v>-157.4</v>
      </c>
      <c r="Z13" s="14">
        <v>0</v>
      </c>
      <c r="AA13" s="14">
        <v>0</v>
      </c>
      <c r="AB13" s="14">
        <v>0</v>
      </c>
      <c r="AC13" s="14">
        <v>0.1</v>
      </c>
      <c r="AD13" s="93"/>
      <c r="AE13" s="13">
        <v>0</v>
      </c>
      <c r="AF13" s="13">
        <v>0</v>
      </c>
      <c r="AG13" s="13">
        <v>0</v>
      </c>
      <c r="AH13" s="20">
        <f>SUM(J13:M13)</f>
        <v>398.2</v>
      </c>
      <c r="AI13" s="20">
        <f>SUM(N13:Q13)</f>
        <v>31.3</v>
      </c>
      <c r="AJ13" s="13">
        <f>SUM(R13:U13)</f>
        <v>175.2</v>
      </c>
      <c r="AK13" s="14">
        <f t="shared" si="1"/>
        <v>-155.20000000000002</v>
      </c>
      <c r="AL13" s="14">
        <f>SUM(Z13:AC13)</f>
        <v>0.1</v>
      </c>
    </row>
    <row r="14" spans="1:38" ht="15" customHeight="1" x14ac:dyDescent="0.7">
      <c r="A14" s="90" t="s">
        <v>15</v>
      </c>
      <c r="B14" s="21">
        <v>661.6</v>
      </c>
      <c r="C14" s="21">
        <v>256.89999999999998</v>
      </c>
      <c r="D14" s="21">
        <v>279</v>
      </c>
      <c r="E14" s="21">
        <v>293.5</v>
      </c>
      <c r="F14" s="21">
        <f t="shared" ref="F14:K14" si="2">SUM(F10:F12)</f>
        <v>308.5</v>
      </c>
      <c r="G14" s="21">
        <f t="shared" si="2"/>
        <v>332.59999999999997</v>
      </c>
      <c r="H14" s="21">
        <f t="shared" si="2"/>
        <v>342</v>
      </c>
      <c r="I14" s="21">
        <f t="shared" si="2"/>
        <v>347.7</v>
      </c>
      <c r="J14" s="21">
        <f t="shared" si="2"/>
        <v>325.10000000000002</v>
      </c>
      <c r="K14" s="21">
        <f t="shared" si="2"/>
        <v>352.1</v>
      </c>
      <c r="L14" s="21">
        <f t="shared" ref="L14:AC14" si="3">SUM(L10:L13)</f>
        <v>354.20000000000005</v>
      </c>
      <c r="M14" s="21">
        <f t="shared" si="3"/>
        <v>744.9</v>
      </c>
      <c r="N14" s="21">
        <f t="shared" si="3"/>
        <v>359.8</v>
      </c>
      <c r="O14" s="21">
        <f t="shared" si="3"/>
        <v>339.1</v>
      </c>
      <c r="P14" s="21">
        <f t="shared" si="3"/>
        <v>360.9</v>
      </c>
      <c r="Q14" s="21">
        <f t="shared" si="3"/>
        <v>379.5</v>
      </c>
      <c r="R14" s="21">
        <f t="shared" si="3"/>
        <v>360</v>
      </c>
      <c r="S14" s="21">
        <f t="shared" si="3"/>
        <v>384</v>
      </c>
      <c r="T14" s="21">
        <f t="shared" si="3"/>
        <v>392</v>
      </c>
      <c r="U14" s="21">
        <f t="shared" si="3"/>
        <v>563.40000000000009</v>
      </c>
      <c r="V14" s="21">
        <f t="shared" si="3"/>
        <v>410.2</v>
      </c>
      <c r="W14" s="21">
        <f t="shared" si="3"/>
        <v>445.90000000000003</v>
      </c>
      <c r="X14" s="21">
        <f t="shared" si="3"/>
        <v>382.7</v>
      </c>
      <c r="Y14" s="21">
        <f t="shared" si="3"/>
        <v>245.6</v>
      </c>
      <c r="Z14" s="21">
        <f t="shared" si="3"/>
        <v>382</v>
      </c>
      <c r="AA14" s="21">
        <f t="shared" si="3"/>
        <v>400.5</v>
      </c>
      <c r="AB14" s="21">
        <f t="shared" si="3"/>
        <v>399.5</v>
      </c>
      <c r="AC14" s="22">
        <f t="shared" si="3"/>
        <v>434.9</v>
      </c>
      <c r="AD14" s="93"/>
      <c r="AE14" s="21">
        <v>851.6</v>
      </c>
      <c r="AF14" s="21">
        <v>1491</v>
      </c>
      <c r="AG14" s="21">
        <f>SUM(AG10:AG12)</f>
        <v>1330.8000000000002</v>
      </c>
      <c r="AH14" s="21">
        <f>SUM(AH10:AH13)</f>
        <v>1776.3000000000002</v>
      </c>
      <c r="AI14" s="21">
        <f>SUM(AI10:AI13)</f>
        <v>1439.3</v>
      </c>
      <c r="AJ14" s="21">
        <f>SUM(AJ10:AJ13)</f>
        <v>1699.3999999999999</v>
      </c>
      <c r="AK14" s="22">
        <f t="shared" si="1"/>
        <v>1484.3999999999999</v>
      </c>
      <c r="AL14" s="22">
        <f>SUM(AL10:AL13)</f>
        <v>1616.8999999999999</v>
      </c>
    </row>
    <row r="15" spans="1:38" ht="15" customHeight="1" x14ac:dyDescent="0.7">
      <c r="A15" s="90" t="s">
        <v>16</v>
      </c>
      <c r="B15" s="10">
        <v>-465.9</v>
      </c>
      <c r="C15" s="10">
        <v>-7.2</v>
      </c>
      <c r="D15" s="10">
        <v>-8.9</v>
      </c>
      <c r="E15" s="10">
        <v>-12</v>
      </c>
      <c r="F15" s="10">
        <f t="shared" ref="F15:L15" si="4">F8-F14</f>
        <v>-21.299999999999955</v>
      </c>
      <c r="G15" s="10">
        <f t="shared" si="4"/>
        <v>-33.999999999999943</v>
      </c>
      <c r="H15" s="10">
        <f t="shared" si="4"/>
        <v>-18.600000000000023</v>
      </c>
      <c r="I15" s="10">
        <f t="shared" si="4"/>
        <v>-6.5999999999999659</v>
      </c>
      <c r="J15" s="10">
        <f t="shared" si="4"/>
        <v>26.799999999999955</v>
      </c>
      <c r="K15" s="10">
        <f t="shared" si="4"/>
        <v>12.799999999999955</v>
      </c>
      <c r="L15" s="10">
        <f t="shared" si="4"/>
        <v>29.999999999999943</v>
      </c>
      <c r="M15" s="10">
        <v>-346.6</v>
      </c>
      <c r="N15" s="10">
        <v>42.5</v>
      </c>
      <c r="O15" s="10">
        <f>O8-O14</f>
        <v>84.399999999999977</v>
      </c>
      <c r="P15" s="10">
        <f>P8-P14</f>
        <v>77.300000000000068</v>
      </c>
      <c r="Q15" s="10">
        <v>70.2</v>
      </c>
      <c r="R15" s="10">
        <v>89.5</v>
      </c>
      <c r="S15" s="10">
        <f t="shared" ref="S15:AC15" si="5">S8-S14</f>
        <v>82.900000000000034</v>
      </c>
      <c r="T15" s="10">
        <f t="shared" si="5"/>
        <v>89.300000000000011</v>
      </c>
      <c r="U15" s="10">
        <f t="shared" si="5"/>
        <v>-80.400000000000148</v>
      </c>
      <c r="V15" s="10">
        <f t="shared" si="5"/>
        <v>84.100000000000023</v>
      </c>
      <c r="W15" s="10">
        <f t="shared" si="5"/>
        <v>56.499999999999943</v>
      </c>
      <c r="X15" s="10">
        <f t="shared" si="5"/>
        <v>130.69999999999999</v>
      </c>
      <c r="Y15" s="10">
        <f t="shared" si="5"/>
        <v>267.39999999999998</v>
      </c>
      <c r="Z15" s="10">
        <f t="shared" si="5"/>
        <v>143.5</v>
      </c>
      <c r="AA15" s="10">
        <f t="shared" si="5"/>
        <v>127</v>
      </c>
      <c r="AB15" s="10">
        <f t="shared" si="5"/>
        <v>127.79999999999995</v>
      </c>
      <c r="AC15" s="11">
        <f t="shared" si="5"/>
        <v>87.900000000000091</v>
      </c>
      <c r="AD15" s="93"/>
      <c r="AE15" s="10">
        <v>-113.7</v>
      </c>
      <c r="AF15" s="10">
        <v>-494</v>
      </c>
      <c r="AG15" s="10">
        <f>AG8-AG14</f>
        <v>-80.500000000000227</v>
      </c>
      <c r="AH15" s="10">
        <f>SUM(J15:M15)</f>
        <v>-277.00000000000017</v>
      </c>
      <c r="AI15" s="10">
        <f>SUM(N15:Q15)</f>
        <v>274.40000000000003</v>
      </c>
      <c r="AJ15" s="10">
        <f>SUM(R15:U15)</f>
        <v>181.2999999999999</v>
      </c>
      <c r="AK15" s="11">
        <f t="shared" si="1"/>
        <v>538.69999999999993</v>
      </c>
      <c r="AL15" s="11">
        <f>SUM(Z15:AC15)</f>
        <v>486.20000000000005</v>
      </c>
    </row>
    <row r="16" spans="1:38" ht="15" customHeight="1" x14ac:dyDescent="0.7">
      <c r="A16" s="90" t="s">
        <v>17</v>
      </c>
      <c r="B16" s="17">
        <v>-1.2</v>
      </c>
      <c r="C16" s="17">
        <v>2</v>
      </c>
      <c r="D16" s="17">
        <v>2.4</v>
      </c>
      <c r="E16" s="17">
        <v>3.9</v>
      </c>
      <c r="F16" s="17">
        <v>3.7</v>
      </c>
      <c r="G16" s="17">
        <v>3.2</v>
      </c>
      <c r="H16" s="17">
        <v>3</v>
      </c>
      <c r="I16" s="17">
        <v>2.6</v>
      </c>
      <c r="J16" s="17">
        <v>2.4</v>
      </c>
      <c r="K16" s="17">
        <v>0.1</v>
      </c>
      <c r="L16" s="17">
        <v>0.1</v>
      </c>
      <c r="M16" s="17">
        <v>-0.9</v>
      </c>
      <c r="N16" s="17">
        <v>-1.2</v>
      </c>
      <c r="O16" s="17">
        <v>-0.9</v>
      </c>
      <c r="P16" s="17">
        <v>-1.7</v>
      </c>
      <c r="Q16" s="17">
        <v>-1.4</v>
      </c>
      <c r="R16" s="17">
        <v>-1.4</v>
      </c>
      <c r="S16" s="17">
        <v>-0.5</v>
      </c>
      <c r="T16" s="17">
        <v>1.7</v>
      </c>
      <c r="U16" s="17">
        <v>3.5</v>
      </c>
      <c r="V16" s="17">
        <v>3.9</v>
      </c>
      <c r="W16" s="17">
        <v>3.7</v>
      </c>
      <c r="X16" s="17">
        <v>5</v>
      </c>
      <c r="Y16" s="18">
        <v>6.8</v>
      </c>
      <c r="Z16" s="18">
        <v>7.3</v>
      </c>
      <c r="AA16" s="18">
        <v>4.7</v>
      </c>
      <c r="AB16" s="18">
        <v>3.8</v>
      </c>
      <c r="AC16" s="18">
        <v>-1.9</v>
      </c>
      <c r="AD16" s="93"/>
      <c r="AE16" s="17">
        <v>-11</v>
      </c>
      <c r="AF16" s="17">
        <v>7.1</v>
      </c>
      <c r="AG16" s="17">
        <f>SUM(F16:I16)</f>
        <v>12.5</v>
      </c>
      <c r="AH16" s="17">
        <f>SUM(J16:M16)</f>
        <v>1.7000000000000002</v>
      </c>
      <c r="AI16" s="17">
        <f>SUM(N16:Q16)</f>
        <v>-5.1999999999999993</v>
      </c>
      <c r="AJ16" s="17">
        <f>SUM(R16:U16)</f>
        <v>3.3</v>
      </c>
      <c r="AK16" s="18">
        <f t="shared" si="1"/>
        <v>19.399999999999999</v>
      </c>
      <c r="AL16" s="18">
        <f>SUM(Z16:AC16)</f>
        <v>13.9</v>
      </c>
    </row>
    <row r="17" spans="1:39" ht="15" customHeight="1" x14ac:dyDescent="0.7">
      <c r="A17" s="90" t="s">
        <v>18</v>
      </c>
      <c r="B17" s="13">
        <v>3.4</v>
      </c>
      <c r="C17" s="13">
        <v>2.2000000000000002</v>
      </c>
      <c r="D17" s="13">
        <v>0.5</v>
      </c>
      <c r="E17" s="13">
        <v>0.7</v>
      </c>
      <c r="F17" s="13">
        <v>4.2</v>
      </c>
      <c r="G17" s="13">
        <v>10</v>
      </c>
      <c r="H17" s="13">
        <v>0.2</v>
      </c>
      <c r="I17" s="13">
        <v>1.6</v>
      </c>
      <c r="J17" s="13">
        <v>10.6</v>
      </c>
      <c r="K17" s="13">
        <v>9</v>
      </c>
      <c r="L17" s="13">
        <v>3.5</v>
      </c>
      <c r="M17" s="13">
        <v>2</v>
      </c>
      <c r="N17" s="13">
        <v>5.0999999999999996</v>
      </c>
      <c r="O17" s="13">
        <v>7.5</v>
      </c>
      <c r="P17" s="13">
        <v>0.5</v>
      </c>
      <c r="Q17" s="13">
        <v>17</v>
      </c>
      <c r="R17" s="13">
        <v>5.7</v>
      </c>
      <c r="S17" s="13">
        <v>-3.3</v>
      </c>
      <c r="T17" s="13">
        <v>7.2</v>
      </c>
      <c r="U17" s="13">
        <v>-1.5</v>
      </c>
      <c r="V17" s="13">
        <v>-0.4</v>
      </c>
      <c r="W17" s="13">
        <v>-1.2</v>
      </c>
      <c r="X17" s="13">
        <v>-0.2</v>
      </c>
      <c r="Y17" s="14">
        <v>-1.9</v>
      </c>
      <c r="Z17" s="14">
        <v>0.3</v>
      </c>
      <c r="AA17" s="14">
        <v>1.9</v>
      </c>
      <c r="AB17" s="14">
        <v>1.1000000000000001</v>
      </c>
      <c r="AC17" s="14">
        <v>6.4</v>
      </c>
      <c r="AD17" s="93"/>
      <c r="AE17" s="13">
        <v>13.2</v>
      </c>
      <c r="AF17" s="13">
        <v>6.8</v>
      </c>
      <c r="AG17" s="13">
        <f>SUM(F17:I17)</f>
        <v>15.999999999999998</v>
      </c>
      <c r="AH17" s="13">
        <f>SUM(J17:M17)</f>
        <v>25.1</v>
      </c>
      <c r="AI17" s="13">
        <f>SUM(N17:Q17)</f>
        <v>30.1</v>
      </c>
      <c r="AJ17" s="13">
        <f>SUM(R17:U17)</f>
        <v>8.1000000000000014</v>
      </c>
      <c r="AK17" s="14">
        <f t="shared" si="1"/>
        <v>-3.7</v>
      </c>
      <c r="AL17" s="14">
        <f>SUM(Z17:AC17)</f>
        <v>9.6999999999999993</v>
      </c>
    </row>
    <row r="18" spans="1:39" ht="15" customHeight="1" x14ac:dyDescent="0.7">
      <c r="A18" s="90" t="s">
        <v>19</v>
      </c>
      <c r="B18" s="15">
        <v>-463.7</v>
      </c>
      <c r="C18" s="15">
        <v>-3</v>
      </c>
      <c r="D18" s="15">
        <v>-6</v>
      </c>
      <c r="E18" s="15">
        <v>-7.4</v>
      </c>
      <c r="F18" s="15">
        <f t="shared" ref="F18:AC18" si="6">SUM(F15:F17)</f>
        <v>-13.399999999999956</v>
      </c>
      <c r="G18" s="15">
        <f t="shared" si="6"/>
        <v>-20.799999999999944</v>
      </c>
      <c r="H18" s="15">
        <f t="shared" si="6"/>
        <v>-15.400000000000023</v>
      </c>
      <c r="I18" s="15">
        <f t="shared" si="6"/>
        <v>-2.3999999999999657</v>
      </c>
      <c r="J18" s="15">
        <f t="shared" si="6"/>
        <v>39.799999999999955</v>
      </c>
      <c r="K18" s="15">
        <f t="shared" si="6"/>
        <v>21.899999999999956</v>
      </c>
      <c r="L18" s="15">
        <f t="shared" si="6"/>
        <v>33.599999999999945</v>
      </c>
      <c r="M18" s="15">
        <f t="shared" si="6"/>
        <v>-345.5</v>
      </c>
      <c r="N18" s="15">
        <f t="shared" si="6"/>
        <v>46.4</v>
      </c>
      <c r="O18" s="15">
        <f t="shared" si="6"/>
        <v>90.999999999999972</v>
      </c>
      <c r="P18" s="15">
        <f t="shared" si="6"/>
        <v>76.100000000000065</v>
      </c>
      <c r="Q18" s="15">
        <f t="shared" si="6"/>
        <v>85.8</v>
      </c>
      <c r="R18" s="15">
        <f t="shared" si="6"/>
        <v>93.8</v>
      </c>
      <c r="S18" s="15">
        <f t="shared" si="6"/>
        <v>79.100000000000037</v>
      </c>
      <c r="T18" s="15">
        <f t="shared" si="6"/>
        <v>98.200000000000017</v>
      </c>
      <c r="U18" s="15">
        <f t="shared" si="6"/>
        <v>-78.400000000000148</v>
      </c>
      <c r="V18" s="15">
        <f t="shared" si="6"/>
        <v>87.600000000000023</v>
      </c>
      <c r="W18" s="15">
        <f t="shared" si="6"/>
        <v>58.999999999999943</v>
      </c>
      <c r="X18" s="15">
        <f t="shared" si="6"/>
        <v>135.5</v>
      </c>
      <c r="Y18" s="15">
        <f t="shared" si="6"/>
        <v>272.3</v>
      </c>
      <c r="Z18" s="15">
        <f t="shared" si="6"/>
        <v>151.10000000000002</v>
      </c>
      <c r="AA18" s="15">
        <f t="shared" si="6"/>
        <v>133.6</v>
      </c>
      <c r="AB18" s="15">
        <f t="shared" si="6"/>
        <v>132.69999999999996</v>
      </c>
      <c r="AC18" s="16">
        <f t="shared" si="6"/>
        <v>92.400000000000091</v>
      </c>
      <c r="AD18" s="93"/>
      <c r="AE18" s="15">
        <v>-111.5</v>
      </c>
      <c r="AF18" s="15">
        <v>-480.1</v>
      </c>
      <c r="AG18" s="15">
        <f>SUM(AG15:AG17)</f>
        <v>-52.000000000000227</v>
      </c>
      <c r="AH18" s="15">
        <f>SUM(J18:M18)</f>
        <v>-250.20000000000016</v>
      </c>
      <c r="AI18" s="15">
        <f>SUM(N18:Q18)</f>
        <v>299.30000000000007</v>
      </c>
      <c r="AJ18" s="15">
        <f>SUM(R18:U18)</f>
        <v>192.69999999999987</v>
      </c>
      <c r="AK18" s="16">
        <f t="shared" si="1"/>
        <v>554.4</v>
      </c>
      <c r="AL18" s="16">
        <f>SUM(Z18:AC18)</f>
        <v>509.80000000000007</v>
      </c>
    </row>
    <row r="19" spans="1:39" ht="15" customHeight="1" x14ac:dyDescent="0.7">
      <c r="A19" s="90" t="s">
        <v>20</v>
      </c>
      <c r="B19" s="13">
        <v>-1.8</v>
      </c>
      <c r="C19" s="13">
        <v>-1.1000000000000001</v>
      </c>
      <c r="D19" s="13">
        <v>0.2</v>
      </c>
      <c r="E19" s="13">
        <v>-2.1</v>
      </c>
      <c r="F19" s="13">
        <v>5.7</v>
      </c>
      <c r="G19" s="13">
        <v>-0.6</v>
      </c>
      <c r="H19" s="13">
        <v>-1.6</v>
      </c>
      <c r="I19" s="13">
        <v>-4.2</v>
      </c>
      <c r="J19" s="13">
        <v>-0.5</v>
      </c>
      <c r="K19" s="13">
        <v>-4.4000000000000004</v>
      </c>
      <c r="L19" s="13">
        <v>-0.9</v>
      </c>
      <c r="M19" s="13">
        <v>-0.3</v>
      </c>
      <c r="N19" s="13">
        <v>1.2</v>
      </c>
      <c r="O19" s="13">
        <v>-3</v>
      </c>
      <c r="P19" s="13">
        <v>-0.5</v>
      </c>
      <c r="Q19" s="13">
        <v>38.799999999999997</v>
      </c>
      <c r="R19" s="13">
        <v>-14.1</v>
      </c>
      <c r="S19" s="13">
        <v>-17.100000000000001</v>
      </c>
      <c r="T19" s="13">
        <v>-15</v>
      </c>
      <c r="U19" s="13">
        <v>406.7</v>
      </c>
      <c r="V19" s="13">
        <v>-18.600000000000001</v>
      </c>
      <c r="W19" s="13">
        <v>-15.8</v>
      </c>
      <c r="X19" s="13">
        <v>-21.4</v>
      </c>
      <c r="Y19" s="14">
        <v>-45</v>
      </c>
      <c r="Z19" s="14">
        <v>-18.8</v>
      </c>
      <c r="AA19" s="14">
        <v>-23.1</v>
      </c>
      <c r="AB19" s="14">
        <v>-26</v>
      </c>
      <c r="AC19" s="14">
        <v>10.4</v>
      </c>
      <c r="AD19" s="93"/>
      <c r="AE19" s="13">
        <v>-0.2</v>
      </c>
      <c r="AF19" s="13">
        <v>-4.8</v>
      </c>
      <c r="AG19" s="13">
        <f>SUM(F19:I19)</f>
        <v>-0.69999999999999973</v>
      </c>
      <c r="AH19" s="13">
        <f>SUM(J19:M19)</f>
        <v>-6.1000000000000005</v>
      </c>
      <c r="AI19" s="13">
        <f>SUM(N19:Q19)</f>
        <v>36.5</v>
      </c>
      <c r="AJ19" s="13">
        <f>SUM(R19:U19)</f>
        <v>360.5</v>
      </c>
      <c r="AK19" s="14">
        <f t="shared" si="1"/>
        <v>-100.80000000000001</v>
      </c>
      <c r="AL19" s="14">
        <f>SUM(Z19:AC19)</f>
        <v>-57.500000000000007</v>
      </c>
    </row>
    <row r="20" spans="1:39" ht="15.95" customHeight="1" x14ac:dyDescent="0.7">
      <c r="A20" s="90" t="s">
        <v>21</v>
      </c>
      <c r="B20" s="23">
        <v>-465.5</v>
      </c>
      <c r="C20" s="23">
        <v>-4.0999999999999996</v>
      </c>
      <c r="D20" s="23">
        <v>-5.8</v>
      </c>
      <c r="E20" s="23">
        <v>-9.5</v>
      </c>
      <c r="F20" s="23">
        <f t="shared" ref="F20:AC20" si="7">SUM(F18:F19)</f>
        <v>-7.6999999999999558</v>
      </c>
      <c r="G20" s="23">
        <f t="shared" si="7"/>
        <v>-21.399999999999945</v>
      </c>
      <c r="H20" s="23">
        <f t="shared" si="7"/>
        <v>-17.000000000000025</v>
      </c>
      <c r="I20" s="23">
        <f t="shared" si="7"/>
        <v>-6.5999999999999659</v>
      </c>
      <c r="J20" s="23">
        <f t="shared" si="7"/>
        <v>39.299999999999955</v>
      </c>
      <c r="K20" s="23">
        <f t="shared" si="7"/>
        <v>17.499999999999957</v>
      </c>
      <c r="L20" s="23">
        <f t="shared" si="7"/>
        <v>32.699999999999946</v>
      </c>
      <c r="M20" s="23">
        <f t="shared" si="7"/>
        <v>-345.8</v>
      </c>
      <c r="N20" s="23">
        <f t="shared" si="7"/>
        <v>47.6</v>
      </c>
      <c r="O20" s="23">
        <f t="shared" si="7"/>
        <v>87.999999999999972</v>
      </c>
      <c r="P20" s="23">
        <f t="shared" si="7"/>
        <v>75.600000000000065</v>
      </c>
      <c r="Q20" s="23">
        <f t="shared" si="7"/>
        <v>124.6</v>
      </c>
      <c r="R20" s="23">
        <f t="shared" si="7"/>
        <v>79.7</v>
      </c>
      <c r="S20" s="23">
        <f t="shared" si="7"/>
        <v>62.000000000000036</v>
      </c>
      <c r="T20" s="23">
        <f t="shared" si="7"/>
        <v>83.200000000000017</v>
      </c>
      <c r="U20" s="23">
        <f t="shared" si="7"/>
        <v>328.29999999999984</v>
      </c>
      <c r="V20" s="23">
        <f t="shared" si="7"/>
        <v>69.000000000000028</v>
      </c>
      <c r="W20" s="23">
        <f t="shared" si="7"/>
        <v>43.199999999999946</v>
      </c>
      <c r="X20" s="23">
        <f t="shared" si="7"/>
        <v>114.1</v>
      </c>
      <c r="Y20" s="23">
        <f t="shared" si="7"/>
        <v>227.3</v>
      </c>
      <c r="Z20" s="23">
        <f t="shared" si="7"/>
        <v>132.30000000000001</v>
      </c>
      <c r="AA20" s="23">
        <f t="shared" si="7"/>
        <v>110.5</v>
      </c>
      <c r="AB20" s="23">
        <f t="shared" si="7"/>
        <v>106.69999999999996</v>
      </c>
      <c r="AC20" s="24">
        <f t="shared" si="7"/>
        <v>102.8000000000001</v>
      </c>
      <c r="AD20" s="93"/>
      <c r="AE20" s="23">
        <v>-111.7</v>
      </c>
      <c r="AF20" s="23">
        <v>-484.9</v>
      </c>
      <c r="AG20" s="23">
        <f>SUM(AG18:AG19)</f>
        <v>-52.70000000000023</v>
      </c>
      <c r="AH20" s="23">
        <f>SUM(AH18:AH19)</f>
        <v>-256.30000000000018</v>
      </c>
      <c r="AI20" s="23">
        <f>SUM(AI18:AI19)</f>
        <v>335.80000000000007</v>
      </c>
      <c r="AJ20" s="23">
        <f>SUM(AJ18:AJ19)</f>
        <v>553.19999999999982</v>
      </c>
      <c r="AK20" s="24">
        <f t="shared" si="1"/>
        <v>453.59999999999997</v>
      </c>
      <c r="AL20" s="24">
        <f>SUM(AL18:AL19)</f>
        <v>452.30000000000007</v>
      </c>
    </row>
    <row r="21" spans="1:39" ht="15.95" customHeight="1" x14ac:dyDescent="0.7">
      <c r="A21" s="25" t="s">
        <v>22</v>
      </c>
      <c r="B21" s="26">
        <f t="shared" ref="B21:Q21" si="8">B20/B23</f>
        <v>-2.1275137111517366</v>
      </c>
      <c r="C21" s="26">
        <f t="shared" si="8"/>
        <v>-1.0216795414901569E-2</v>
      </c>
      <c r="D21" s="26">
        <f t="shared" si="8"/>
        <v>-1.4359990096558554E-2</v>
      </c>
      <c r="E21" s="26">
        <f t="shared" si="8"/>
        <v>-2.3284313725490197E-2</v>
      </c>
      <c r="F21" s="26">
        <f t="shared" si="8"/>
        <v>-1.8757612667478576E-2</v>
      </c>
      <c r="G21" s="26">
        <f t="shared" si="8"/>
        <v>-5.1891367604267574E-2</v>
      </c>
      <c r="H21" s="26">
        <f t="shared" si="8"/>
        <v>-4.1023166023166087E-2</v>
      </c>
      <c r="I21" s="26">
        <f t="shared" si="8"/>
        <v>-1.5888300433317203E-2</v>
      </c>
      <c r="J21" s="26">
        <f t="shared" si="8"/>
        <v>9.4176851186196869E-2</v>
      </c>
      <c r="K21" s="26">
        <f t="shared" si="8"/>
        <v>4.2260323593334835E-2</v>
      </c>
      <c r="L21" s="26">
        <f t="shared" si="8"/>
        <v>7.8947368421052502E-2</v>
      </c>
      <c r="M21" s="26">
        <f t="shared" si="8"/>
        <v>-0.84054448225571232</v>
      </c>
      <c r="N21" s="26">
        <f t="shared" si="8"/>
        <v>0.11956794775182114</v>
      </c>
      <c r="O21" s="26">
        <f t="shared" si="8"/>
        <v>0.22657054582904215</v>
      </c>
      <c r="P21" s="26">
        <f t="shared" si="8"/>
        <v>0.19610894941634258</v>
      </c>
      <c r="Q21" s="26">
        <f t="shared" si="8"/>
        <v>0.32780847145488023</v>
      </c>
      <c r="R21" s="26">
        <v>0.22</v>
      </c>
      <c r="S21" s="26">
        <f t="shared" ref="S21:AB21" si="9">S20/S23</f>
        <v>0.17028288931612204</v>
      </c>
      <c r="T21" s="26">
        <f t="shared" si="9"/>
        <v>0.2323373359396817</v>
      </c>
      <c r="U21" s="26">
        <f t="shared" si="9"/>
        <v>0.93240556660039708</v>
      </c>
      <c r="V21" s="26">
        <f t="shared" si="9"/>
        <v>0.19878997407087301</v>
      </c>
      <c r="W21" s="26">
        <f t="shared" si="9"/>
        <v>0.12653778558875206</v>
      </c>
      <c r="X21" s="26">
        <f t="shared" si="9"/>
        <v>0.33637971698113206</v>
      </c>
      <c r="Y21" s="26">
        <f t="shared" si="9"/>
        <v>0.67348148148148157</v>
      </c>
      <c r="Z21" s="26">
        <f t="shared" si="9"/>
        <v>0.39516129032258068</v>
      </c>
      <c r="AA21" s="26">
        <f t="shared" si="9"/>
        <v>0.342741935483871</v>
      </c>
      <c r="AB21" s="26">
        <f t="shared" si="9"/>
        <v>0.33926868044515091</v>
      </c>
      <c r="AC21" s="26">
        <v>0.34</v>
      </c>
      <c r="AE21" s="26">
        <f t="shared" ref="AE21:AL21" si="10">AE20/AE23</f>
        <v>-0.57018887187340483</v>
      </c>
      <c r="AF21" s="26">
        <f t="shared" si="10"/>
        <v>-1.3522030117122139</v>
      </c>
      <c r="AG21" s="26">
        <f t="shared" si="10"/>
        <v>-0.12803692905733777</v>
      </c>
      <c r="AH21" s="26">
        <f t="shared" si="10"/>
        <v>-0.61863384021240686</v>
      </c>
      <c r="AI21" s="26">
        <f t="shared" si="10"/>
        <v>0.86546391752577334</v>
      </c>
      <c r="AJ21" s="26">
        <f t="shared" si="10"/>
        <v>1.5315614617940194</v>
      </c>
      <c r="AK21" s="26">
        <f t="shared" si="10"/>
        <v>1.3294255568581477</v>
      </c>
      <c r="AL21" s="26">
        <f t="shared" si="10"/>
        <v>1.4214330609679449</v>
      </c>
    </row>
    <row r="22" spans="1:39" ht="15.95" customHeight="1" x14ac:dyDescent="0.7">
      <c r="A22" s="25" t="s">
        <v>23</v>
      </c>
      <c r="B22" s="26">
        <f t="shared" ref="B22:AB22" si="11">B20/B24</f>
        <v>-2.1275137111517366</v>
      </c>
      <c r="C22" s="26">
        <f t="shared" si="11"/>
        <v>-1.0216795414901569E-2</v>
      </c>
      <c r="D22" s="26">
        <f t="shared" si="11"/>
        <v>-1.4359990096558554E-2</v>
      </c>
      <c r="E22" s="26">
        <f t="shared" si="11"/>
        <v>-2.3284313725490197E-2</v>
      </c>
      <c r="F22" s="26">
        <f t="shared" si="11"/>
        <v>-1.8757612667478576E-2</v>
      </c>
      <c r="G22" s="26">
        <f t="shared" si="11"/>
        <v>-5.1891367604267574E-2</v>
      </c>
      <c r="H22" s="26">
        <f t="shared" si="11"/>
        <v>-4.1023166023166087E-2</v>
      </c>
      <c r="I22" s="26">
        <f t="shared" si="11"/>
        <v>-1.5888300433317203E-2</v>
      </c>
      <c r="J22" s="26">
        <f t="shared" si="11"/>
        <v>9.3727641306940029E-2</v>
      </c>
      <c r="K22" s="26">
        <f t="shared" si="11"/>
        <v>4.1617122473246032E-2</v>
      </c>
      <c r="L22" s="26">
        <f t="shared" si="11"/>
        <v>7.7875684686830079E-2</v>
      </c>
      <c r="M22" s="26">
        <f t="shared" si="11"/>
        <v>-0.84054448225571232</v>
      </c>
      <c r="N22" s="26">
        <f t="shared" si="11"/>
        <v>0.11741489886531821</v>
      </c>
      <c r="O22" s="26">
        <f t="shared" si="11"/>
        <v>0.22166246851385382</v>
      </c>
      <c r="P22" s="26">
        <f t="shared" si="11"/>
        <v>0.18990203466465727</v>
      </c>
      <c r="Q22" s="26">
        <f t="shared" si="11"/>
        <v>0.3223803363518758</v>
      </c>
      <c r="R22" s="26">
        <f t="shared" si="11"/>
        <v>0.21373022257978011</v>
      </c>
      <c r="S22" s="26">
        <f t="shared" si="11"/>
        <v>0.16953787257314748</v>
      </c>
      <c r="T22" s="26">
        <f t="shared" si="11"/>
        <v>0.23104693140794227</v>
      </c>
      <c r="U22" s="26">
        <f t="shared" si="11"/>
        <v>0.92740112994350232</v>
      </c>
      <c r="V22" s="26">
        <f t="shared" si="11"/>
        <v>0.19782110091743127</v>
      </c>
      <c r="W22" s="26">
        <f t="shared" si="11"/>
        <v>0.12565445026177993</v>
      </c>
      <c r="X22" s="26">
        <f t="shared" si="11"/>
        <v>0.32976878612716759</v>
      </c>
      <c r="Y22" s="26">
        <f t="shared" si="11"/>
        <v>0.66094794998546091</v>
      </c>
      <c r="Z22" s="26">
        <f t="shared" si="11"/>
        <v>0.38831816847666573</v>
      </c>
      <c r="AA22" s="26">
        <f t="shared" si="11"/>
        <v>0.34136546184738958</v>
      </c>
      <c r="AB22" s="26">
        <f t="shared" si="11"/>
        <v>0.3372313527180783</v>
      </c>
      <c r="AC22" s="26">
        <v>0.34</v>
      </c>
      <c r="AE22" s="26">
        <f t="shared" ref="AE22:AJ22" si="12">AE20/AE24</f>
        <v>-0.57018887187340483</v>
      </c>
      <c r="AF22" s="26">
        <f t="shared" si="12"/>
        <v>-1.3522030117122139</v>
      </c>
      <c r="AG22" s="26">
        <f t="shared" si="12"/>
        <v>-0.12803692905733777</v>
      </c>
      <c r="AH22" s="26">
        <f t="shared" si="12"/>
        <v>-0.61863384021240686</v>
      </c>
      <c r="AI22" s="26">
        <f t="shared" si="12"/>
        <v>0.84840828701364335</v>
      </c>
      <c r="AJ22" s="26">
        <f t="shared" si="12"/>
        <v>1.5227085053674643</v>
      </c>
      <c r="AK22" s="26">
        <f>SUM(V22:Y22)</f>
        <v>1.3141922872918397</v>
      </c>
      <c r="AL22" s="26">
        <f>AL20/AL24</f>
        <v>1.3985776128633274</v>
      </c>
    </row>
    <row r="23" spans="1:39" ht="30.95" customHeight="1" x14ac:dyDescent="0.7">
      <c r="A23" s="25" t="s">
        <v>24</v>
      </c>
      <c r="B23" s="27">
        <v>218.8</v>
      </c>
      <c r="C23" s="27">
        <v>401.3</v>
      </c>
      <c r="D23" s="27">
        <v>403.9</v>
      </c>
      <c r="E23" s="27">
        <v>408</v>
      </c>
      <c r="F23" s="27">
        <v>410.5</v>
      </c>
      <c r="G23" s="27">
        <v>412.4</v>
      </c>
      <c r="H23" s="27">
        <v>414.4</v>
      </c>
      <c r="I23" s="27">
        <v>415.4</v>
      </c>
      <c r="J23" s="27">
        <v>417.3</v>
      </c>
      <c r="K23" s="27">
        <v>414.1</v>
      </c>
      <c r="L23" s="27">
        <v>414.2</v>
      </c>
      <c r="M23" s="27">
        <v>411.4</v>
      </c>
      <c r="N23" s="27">
        <v>398.1</v>
      </c>
      <c r="O23" s="27">
        <v>388.4</v>
      </c>
      <c r="P23" s="27">
        <v>385.5</v>
      </c>
      <c r="Q23" s="27">
        <v>380.1</v>
      </c>
      <c r="R23" s="27">
        <v>370.7</v>
      </c>
      <c r="S23" s="27">
        <v>364.1</v>
      </c>
      <c r="T23" s="27">
        <v>358.1</v>
      </c>
      <c r="U23" s="27">
        <v>352.1</v>
      </c>
      <c r="V23" s="27">
        <v>347.1</v>
      </c>
      <c r="W23" s="27">
        <v>341.4</v>
      </c>
      <c r="X23" s="27">
        <v>339.2</v>
      </c>
      <c r="Y23" s="27">
        <v>337.5</v>
      </c>
      <c r="Z23" s="27">
        <v>334.8</v>
      </c>
      <c r="AA23" s="27">
        <v>322.39999999999998</v>
      </c>
      <c r="AB23" s="27">
        <v>314.5</v>
      </c>
      <c r="AC23" s="27">
        <v>301.5</v>
      </c>
      <c r="AE23" s="27">
        <v>195.9</v>
      </c>
      <c r="AF23" s="27">
        <v>358.6</v>
      </c>
      <c r="AG23" s="27">
        <v>411.6</v>
      </c>
      <c r="AH23" s="27">
        <v>414.3</v>
      </c>
      <c r="AI23" s="27">
        <v>388</v>
      </c>
      <c r="AJ23" s="27">
        <v>361.2</v>
      </c>
      <c r="AK23" s="27">
        <v>341.2</v>
      </c>
      <c r="AL23" s="27">
        <v>318.2</v>
      </c>
    </row>
    <row r="24" spans="1:39" ht="29.25" customHeight="1" x14ac:dyDescent="0.7">
      <c r="A24" s="25" t="s">
        <v>25</v>
      </c>
      <c r="B24" s="27">
        <v>218.8</v>
      </c>
      <c r="C24" s="27">
        <v>401.3</v>
      </c>
      <c r="D24" s="27">
        <v>403.9</v>
      </c>
      <c r="E24" s="27">
        <v>408</v>
      </c>
      <c r="F24" s="27">
        <v>410.5</v>
      </c>
      <c r="G24" s="27">
        <v>412.4</v>
      </c>
      <c r="H24" s="27">
        <v>414.4</v>
      </c>
      <c r="I24" s="27">
        <v>415.4</v>
      </c>
      <c r="J24" s="27">
        <v>419.3</v>
      </c>
      <c r="K24" s="27">
        <v>420.5</v>
      </c>
      <c r="L24" s="27">
        <v>419.9</v>
      </c>
      <c r="M24" s="27">
        <v>411.4</v>
      </c>
      <c r="N24" s="27">
        <v>405.4</v>
      </c>
      <c r="O24" s="27">
        <v>397</v>
      </c>
      <c r="P24" s="27">
        <v>398.1</v>
      </c>
      <c r="Q24" s="27">
        <v>386.5</v>
      </c>
      <c r="R24" s="27">
        <v>372.9</v>
      </c>
      <c r="S24" s="27">
        <v>365.7</v>
      </c>
      <c r="T24" s="27">
        <v>360.1</v>
      </c>
      <c r="U24" s="27">
        <v>354</v>
      </c>
      <c r="V24" s="27">
        <v>348.8</v>
      </c>
      <c r="W24" s="27">
        <v>343.8</v>
      </c>
      <c r="X24" s="27">
        <v>346</v>
      </c>
      <c r="Y24" s="27">
        <v>343.9</v>
      </c>
      <c r="Z24" s="27">
        <v>340.7</v>
      </c>
      <c r="AA24" s="27">
        <v>323.7</v>
      </c>
      <c r="AB24" s="27">
        <v>316.39999999999998</v>
      </c>
      <c r="AC24" s="27">
        <v>306.8</v>
      </c>
      <c r="AE24" s="27">
        <v>195.9</v>
      </c>
      <c r="AF24" s="27">
        <v>358.6</v>
      </c>
      <c r="AG24" s="27">
        <v>411.6</v>
      </c>
      <c r="AH24" s="27">
        <v>414.3</v>
      </c>
      <c r="AI24" s="27">
        <v>395.8</v>
      </c>
      <c r="AJ24" s="27">
        <v>363.3</v>
      </c>
      <c r="AK24" s="27">
        <v>345.6</v>
      </c>
      <c r="AL24" s="27">
        <v>323.39999999999998</v>
      </c>
    </row>
    <row r="25" spans="1:39" ht="15.95" customHeight="1" x14ac:dyDescent="0.7">
      <c r="A25" s="90"/>
      <c r="B25" s="44"/>
      <c r="C25" s="44"/>
      <c r="D25" s="44"/>
      <c r="E25" s="44"/>
      <c r="F25" s="44"/>
      <c r="G25" s="44"/>
      <c r="H25" s="44"/>
      <c r="I25" s="44"/>
      <c r="J25" s="44"/>
      <c r="K25" s="44"/>
      <c r="L25" s="44"/>
      <c r="M25" s="44"/>
      <c r="N25" s="44"/>
      <c r="O25" s="44"/>
      <c r="P25" s="44"/>
      <c r="Q25" s="44"/>
      <c r="R25" s="44"/>
      <c r="S25" s="44"/>
      <c r="T25" s="44"/>
      <c r="U25" s="44"/>
      <c r="V25" s="44"/>
      <c r="W25" s="44"/>
      <c r="X25" s="44"/>
      <c r="Y25" s="28"/>
      <c r="Z25" s="28"/>
      <c r="AA25" s="28"/>
      <c r="AB25" s="28"/>
      <c r="AC25" s="28"/>
      <c r="AD25" s="93"/>
      <c r="AE25" s="44"/>
      <c r="AF25" s="44"/>
      <c r="AG25" s="44"/>
      <c r="AH25" s="44"/>
      <c r="AI25" s="44"/>
      <c r="AJ25" s="44"/>
      <c r="AK25" s="28"/>
      <c r="AL25" s="28"/>
    </row>
    <row r="26" spans="1:39" ht="15" customHeight="1" x14ac:dyDescent="0.7">
      <c r="A26" s="5" t="s">
        <v>26</v>
      </c>
      <c r="B26" s="88"/>
      <c r="C26" s="88"/>
      <c r="D26" s="88"/>
      <c r="E26" s="88"/>
      <c r="F26" s="88"/>
      <c r="G26" s="88"/>
      <c r="H26" s="88"/>
      <c r="I26" s="88"/>
      <c r="J26" s="88"/>
      <c r="K26" s="88"/>
      <c r="L26" s="88"/>
      <c r="M26" s="88"/>
      <c r="N26" s="88"/>
      <c r="O26" s="88"/>
      <c r="P26" s="88"/>
      <c r="Q26" s="88"/>
      <c r="R26" s="88"/>
      <c r="S26" s="88"/>
      <c r="T26" s="88"/>
      <c r="U26" s="88"/>
      <c r="V26" s="88"/>
      <c r="W26" s="88"/>
      <c r="X26" s="88"/>
      <c r="AD26" s="93"/>
      <c r="AE26" s="102"/>
      <c r="AF26" s="102"/>
      <c r="AG26" s="93"/>
      <c r="AH26" s="93"/>
      <c r="AI26" s="93"/>
      <c r="AJ26" s="93"/>
    </row>
    <row r="27" spans="1:39" ht="15" customHeight="1" x14ac:dyDescent="0.7">
      <c r="A27" s="93"/>
      <c r="B27" s="7">
        <v>43190</v>
      </c>
      <c r="C27" s="7">
        <v>43281</v>
      </c>
      <c r="D27" s="7">
        <v>43373</v>
      </c>
      <c r="E27" s="7">
        <v>43465</v>
      </c>
      <c r="F27" s="7">
        <f t="shared" ref="F27:L27" si="13">F4</f>
        <v>43555</v>
      </c>
      <c r="G27" s="7">
        <f t="shared" si="13"/>
        <v>43646</v>
      </c>
      <c r="H27" s="7">
        <f t="shared" si="13"/>
        <v>43738</v>
      </c>
      <c r="I27" s="7">
        <f t="shared" si="13"/>
        <v>43830</v>
      </c>
      <c r="J27" s="7">
        <f t="shared" si="13"/>
        <v>43921</v>
      </c>
      <c r="K27" s="7">
        <f t="shared" si="13"/>
        <v>44012</v>
      </c>
      <c r="L27" s="7">
        <f t="shared" si="13"/>
        <v>44104</v>
      </c>
      <c r="M27" s="7">
        <v>44196</v>
      </c>
      <c r="N27" s="7">
        <f>N4</f>
        <v>44286</v>
      </c>
      <c r="O27" s="7">
        <f>$O$4</f>
        <v>44377</v>
      </c>
      <c r="P27" s="7">
        <f>P4</f>
        <v>44469</v>
      </c>
      <c r="Q27" s="7">
        <f>Q4</f>
        <v>44561</v>
      </c>
      <c r="R27" s="7">
        <v>44651</v>
      </c>
      <c r="S27" s="7">
        <f t="shared" ref="S27:AC27" si="14">S4</f>
        <v>44742</v>
      </c>
      <c r="T27" s="7">
        <f t="shared" si="14"/>
        <v>44834</v>
      </c>
      <c r="U27" s="7">
        <f t="shared" si="14"/>
        <v>44926</v>
      </c>
      <c r="V27" s="7">
        <f t="shared" si="14"/>
        <v>45016</v>
      </c>
      <c r="W27" s="7">
        <f t="shared" si="14"/>
        <v>45107</v>
      </c>
      <c r="X27" s="7">
        <f t="shared" si="14"/>
        <v>45199</v>
      </c>
      <c r="Y27" s="7">
        <f t="shared" si="14"/>
        <v>45291</v>
      </c>
      <c r="Z27" s="7">
        <f t="shared" si="14"/>
        <v>45382</v>
      </c>
      <c r="AA27" s="7">
        <f t="shared" si="14"/>
        <v>45473</v>
      </c>
      <c r="AB27" s="7">
        <f t="shared" si="14"/>
        <v>45565</v>
      </c>
      <c r="AC27" s="7">
        <f t="shared" si="14"/>
        <v>45657</v>
      </c>
      <c r="AD27" s="93"/>
      <c r="AE27" s="7">
        <v>43100</v>
      </c>
      <c r="AF27" s="7">
        <v>43465</v>
      </c>
      <c r="AG27" s="7">
        <f t="shared" ref="AG27:AL27" si="15">AG4</f>
        <v>43830</v>
      </c>
      <c r="AH27" s="7">
        <f t="shared" si="15"/>
        <v>44196</v>
      </c>
      <c r="AI27" s="7">
        <f t="shared" si="15"/>
        <v>44561</v>
      </c>
      <c r="AJ27" s="7">
        <f t="shared" si="15"/>
        <v>44926</v>
      </c>
      <c r="AK27" s="8">
        <f t="shared" si="15"/>
        <v>45291</v>
      </c>
      <c r="AL27" s="8">
        <f t="shared" si="15"/>
        <v>45657</v>
      </c>
    </row>
    <row r="28" spans="1:39" ht="15" customHeight="1" x14ac:dyDescent="0.7">
      <c r="A28" s="90" t="s">
        <v>27</v>
      </c>
      <c r="B28" s="10">
        <v>120.6</v>
      </c>
      <c r="C28" s="10">
        <v>89.5</v>
      </c>
      <c r="D28" s="10">
        <v>90.2</v>
      </c>
      <c r="E28" s="10">
        <v>94.4</v>
      </c>
      <c r="F28" s="10">
        <v>98.4</v>
      </c>
      <c r="G28" s="10">
        <f t="shared" ref="G28:L28" si="16">G7</f>
        <v>102.9</v>
      </c>
      <c r="H28" s="10">
        <f t="shared" si="16"/>
        <v>104.8</v>
      </c>
      <c r="I28" s="10">
        <f t="shared" si="16"/>
        <v>104.9</v>
      </c>
      <c r="J28" s="10">
        <f t="shared" si="16"/>
        <v>103.1</v>
      </c>
      <c r="K28" s="10">
        <f t="shared" si="16"/>
        <v>102.5</v>
      </c>
      <c r="L28" s="10">
        <f t="shared" si="16"/>
        <v>103.2</v>
      </c>
      <c r="M28" s="10">
        <v>105.8</v>
      </c>
      <c r="N28" s="10">
        <f>N7</f>
        <v>109.3</v>
      </c>
      <c r="O28" s="10">
        <f>O7</f>
        <v>107.1</v>
      </c>
      <c r="P28" s="10">
        <f>P7</f>
        <v>112</v>
      </c>
      <c r="Q28" s="10">
        <v>115.8</v>
      </c>
      <c r="R28" s="10">
        <v>112.9</v>
      </c>
      <c r="S28" s="10">
        <f t="shared" ref="S28:AC28" si="17">S7</f>
        <v>105.8</v>
      </c>
      <c r="T28" s="10">
        <f t="shared" si="17"/>
        <v>109.7</v>
      </c>
      <c r="U28" s="10">
        <f t="shared" si="17"/>
        <v>115.8</v>
      </c>
      <c r="V28" s="10">
        <f t="shared" si="17"/>
        <v>116.8</v>
      </c>
      <c r="W28" s="10">
        <f t="shared" si="17"/>
        <v>120.1</v>
      </c>
      <c r="X28" s="10">
        <f t="shared" si="17"/>
        <v>119.6</v>
      </c>
      <c r="Y28" s="10">
        <f t="shared" si="17"/>
        <v>122</v>
      </c>
      <c r="Z28" s="10">
        <f t="shared" si="17"/>
        <v>105.8</v>
      </c>
      <c r="AA28" s="10">
        <f t="shared" si="17"/>
        <v>107</v>
      </c>
      <c r="AB28" s="10">
        <f t="shared" si="17"/>
        <v>111.5</v>
      </c>
      <c r="AC28" s="11">
        <f t="shared" si="17"/>
        <v>120.8</v>
      </c>
      <c r="AD28" s="93"/>
      <c r="AE28" s="10">
        <v>368.9</v>
      </c>
      <c r="AF28" s="10">
        <v>394.7</v>
      </c>
      <c r="AG28" s="10">
        <f>AG7</f>
        <v>411</v>
      </c>
      <c r="AH28" s="10">
        <f>SUM(J28:M28)</f>
        <v>414.6</v>
      </c>
      <c r="AI28" s="10">
        <f>SUM(N28:Q28)</f>
        <v>444.2</v>
      </c>
      <c r="AJ28" s="10">
        <f>SUM(R28:U28)</f>
        <v>444.2</v>
      </c>
      <c r="AK28" s="11">
        <f t="shared" ref="AK28:AK33" si="18">SUM(V28:Y28)</f>
        <v>478.5</v>
      </c>
      <c r="AL28" s="11">
        <f>SUM(Z28:AC28)</f>
        <v>445.1</v>
      </c>
      <c r="AM28" s="1"/>
    </row>
    <row r="29" spans="1:39" ht="15" customHeight="1" x14ac:dyDescent="0.7">
      <c r="A29" s="90" t="s">
        <v>28</v>
      </c>
      <c r="B29" s="17">
        <v>-37.799999999999997</v>
      </c>
      <c r="C29" s="17">
        <v>-2.9</v>
      </c>
      <c r="D29" s="17">
        <v>-3.2</v>
      </c>
      <c r="E29" s="17">
        <v>-3.1</v>
      </c>
      <c r="F29" s="17">
        <v>-3</v>
      </c>
      <c r="G29" s="17">
        <v>-4.7</v>
      </c>
      <c r="H29" s="17">
        <v>-4.0999999999999996</v>
      </c>
      <c r="I29" s="17">
        <v>-4</v>
      </c>
      <c r="J29" s="17">
        <v>-3.5</v>
      </c>
      <c r="K29" s="17">
        <v>-4.5</v>
      </c>
      <c r="L29" s="17">
        <v>-4.5999999999999996</v>
      </c>
      <c r="M29" s="17">
        <v>-4.5</v>
      </c>
      <c r="N29" s="17">
        <v>-5.4</v>
      </c>
      <c r="O29" s="17">
        <v>-5.9</v>
      </c>
      <c r="P29" s="17">
        <v>-6</v>
      </c>
      <c r="Q29" s="17">
        <v>-5.9</v>
      </c>
      <c r="R29" s="17">
        <v>-5.7</v>
      </c>
      <c r="S29" s="17">
        <v>-6.7</v>
      </c>
      <c r="T29" s="17">
        <v>-6.4</v>
      </c>
      <c r="U29" s="17">
        <v>-5.9</v>
      </c>
      <c r="V29" s="17">
        <v>-5.4</v>
      </c>
      <c r="W29" s="17">
        <v>-6.4</v>
      </c>
      <c r="X29" s="17">
        <v>-5.8</v>
      </c>
      <c r="Y29" s="18">
        <v>-5.7</v>
      </c>
      <c r="Z29" s="18">
        <v>-5.2</v>
      </c>
      <c r="AA29" s="18">
        <v>-6</v>
      </c>
      <c r="AB29" s="18">
        <v>-5.8</v>
      </c>
      <c r="AC29" s="18">
        <v>-5.9</v>
      </c>
      <c r="AD29" s="93"/>
      <c r="AE29" s="17">
        <v>-12.2</v>
      </c>
      <c r="AF29" s="17">
        <v>-47</v>
      </c>
      <c r="AG29" s="17">
        <f>SUM(F29:I29)</f>
        <v>-15.8</v>
      </c>
      <c r="AH29" s="17">
        <f>SUM(J29:M29)</f>
        <v>-17.100000000000001</v>
      </c>
      <c r="AI29" s="17">
        <f>SUM(N29:Q29)</f>
        <v>-23.200000000000003</v>
      </c>
      <c r="AJ29" s="17">
        <f>SUM(R29:U29)</f>
        <v>-24.700000000000003</v>
      </c>
      <c r="AK29" s="18">
        <f t="shared" si="18"/>
        <v>-23.3</v>
      </c>
      <c r="AL29" s="18">
        <f>SUM(Z29:AC29)</f>
        <v>-22.9</v>
      </c>
    </row>
    <row r="30" spans="1:39" ht="15" customHeight="1" x14ac:dyDescent="0.7">
      <c r="A30" s="90" t="s">
        <v>29</v>
      </c>
      <c r="B30" s="17">
        <v>-1.1000000000000001</v>
      </c>
      <c r="C30" s="17">
        <v>0</v>
      </c>
      <c r="D30" s="17">
        <v>0</v>
      </c>
      <c r="E30" s="17">
        <v>0</v>
      </c>
      <c r="F30" s="17">
        <v>0</v>
      </c>
      <c r="G30" s="17">
        <v>0</v>
      </c>
      <c r="H30" s="17">
        <v>0</v>
      </c>
      <c r="I30" s="17">
        <v>0</v>
      </c>
      <c r="J30" s="17">
        <v>0</v>
      </c>
      <c r="K30" s="17">
        <v>0</v>
      </c>
      <c r="L30" s="17">
        <v>0</v>
      </c>
      <c r="M30" s="17">
        <v>0</v>
      </c>
      <c r="N30" s="17">
        <v>0</v>
      </c>
      <c r="O30" s="17">
        <v>0</v>
      </c>
      <c r="P30" s="17">
        <v>0</v>
      </c>
      <c r="Q30" s="17">
        <v>0</v>
      </c>
      <c r="R30" s="17">
        <v>0</v>
      </c>
      <c r="S30" s="17">
        <v>0</v>
      </c>
      <c r="T30" s="17">
        <v>0</v>
      </c>
      <c r="U30" s="17">
        <v>0</v>
      </c>
      <c r="V30" s="17">
        <v>0</v>
      </c>
      <c r="W30" s="17">
        <v>0</v>
      </c>
      <c r="X30" s="17">
        <v>0</v>
      </c>
      <c r="Y30" s="18">
        <v>0</v>
      </c>
      <c r="Z30" s="18">
        <v>0</v>
      </c>
      <c r="AA30" s="18">
        <v>0</v>
      </c>
      <c r="AB30" s="18">
        <v>0</v>
      </c>
      <c r="AC30" s="18">
        <v>0</v>
      </c>
      <c r="AD30" s="93"/>
      <c r="AE30" s="17">
        <v>0</v>
      </c>
      <c r="AF30" s="17">
        <v>-1.1000000000000001</v>
      </c>
      <c r="AG30" s="17">
        <f>SUM(F30:I30)</f>
        <v>0</v>
      </c>
      <c r="AH30" s="17">
        <f>SUM(J30:M30)</f>
        <v>0</v>
      </c>
      <c r="AI30" s="17">
        <f>SUM(N30:Q30)</f>
        <v>0</v>
      </c>
      <c r="AJ30" s="17">
        <f>SUM(R30:U30)</f>
        <v>0</v>
      </c>
      <c r="AK30" s="18">
        <f t="shared" si="18"/>
        <v>0</v>
      </c>
      <c r="AL30" s="18">
        <f>SUM(Z30:AC30)</f>
        <v>0</v>
      </c>
    </row>
    <row r="31" spans="1:39" ht="15" customHeight="1" x14ac:dyDescent="0.7">
      <c r="A31" s="90" t="s">
        <v>30</v>
      </c>
      <c r="B31" s="17">
        <v>0</v>
      </c>
      <c r="C31" s="17">
        <v>0</v>
      </c>
      <c r="D31" s="17">
        <v>0</v>
      </c>
      <c r="E31" s="17">
        <v>0</v>
      </c>
      <c r="F31" s="17">
        <v>-0.6</v>
      </c>
      <c r="G31" s="17">
        <v>-0.9</v>
      </c>
      <c r="H31" s="17">
        <v>-1</v>
      </c>
      <c r="I31" s="17">
        <v>-0.9</v>
      </c>
      <c r="J31" s="17">
        <v>-1</v>
      </c>
      <c r="K31" s="17">
        <v>-1</v>
      </c>
      <c r="L31" s="17">
        <v>-1</v>
      </c>
      <c r="M31" s="17">
        <v>-0.9</v>
      </c>
      <c r="N31" s="17">
        <v>-1</v>
      </c>
      <c r="O31" s="17">
        <v>-1.6</v>
      </c>
      <c r="P31" s="17">
        <v>-1.6</v>
      </c>
      <c r="Q31" s="17">
        <v>-1.8</v>
      </c>
      <c r="R31" s="17">
        <v>-2</v>
      </c>
      <c r="S31" s="17">
        <v>-1.9</v>
      </c>
      <c r="T31" s="17">
        <v>-2</v>
      </c>
      <c r="U31" s="17">
        <v>-2.4</v>
      </c>
      <c r="V31" s="17">
        <v>-3.6</v>
      </c>
      <c r="W31" s="17">
        <v>-3.6</v>
      </c>
      <c r="X31" s="17">
        <v>-3.7</v>
      </c>
      <c r="Y31" s="18">
        <v>-3.7</v>
      </c>
      <c r="Z31" s="18">
        <v>-3.1</v>
      </c>
      <c r="AA31" s="18">
        <v>-2.8</v>
      </c>
      <c r="AB31" s="18">
        <v>-3.6</v>
      </c>
      <c r="AC31" s="18">
        <v>-3.6</v>
      </c>
      <c r="AD31" s="93"/>
      <c r="AE31" s="17">
        <v>0</v>
      </c>
      <c r="AF31" s="17">
        <v>0</v>
      </c>
      <c r="AG31" s="17">
        <f>SUM(F31:I31)</f>
        <v>-3.4</v>
      </c>
      <c r="AH31" s="17">
        <f>SUM(J31:M31)</f>
        <v>-3.9</v>
      </c>
      <c r="AI31" s="17">
        <f>SUM(N31:Q31)</f>
        <v>-6</v>
      </c>
      <c r="AJ31" s="17">
        <f>SUM(R31:U31)</f>
        <v>-8.3000000000000007</v>
      </c>
      <c r="AK31" s="18">
        <f t="shared" si="18"/>
        <v>-14.600000000000001</v>
      </c>
      <c r="AL31" s="18">
        <f>SUM(Z31:AC31)</f>
        <v>-13.1</v>
      </c>
    </row>
    <row r="32" spans="1:39" ht="15" customHeight="1" x14ac:dyDescent="0.7">
      <c r="A32" s="90" t="s">
        <v>31</v>
      </c>
      <c r="B32" s="13">
        <v>0</v>
      </c>
      <c r="C32" s="13">
        <v>0</v>
      </c>
      <c r="D32" s="13">
        <v>0</v>
      </c>
      <c r="E32" s="13">
        <v>0</v>
      </c>
      <c r="F32" s="13">
        <v>0</v>
      </c>
      <c r="G32" s="13">
        <v>0</v>
      </c>
      <c r="H32" s="13">
        <v>0</v>
      </c>
      <c r="I32" s="13">
        <v>0</v>
      </c>
      <c r="J32" s="13">
        <v>0</v>
      </c>
      <c r="K32" s="13">
        <v>0</v>
      </c>
      <c r="L32" s="13">
        <v>0</v>
      </c>
      <c r="M32" s="13">
        <v>0</v>
      </c>
      <c r="N32" s="13">
        <v>-1.6</v>
      </c>
      <c r="O32" s="13">
        <v>-0.1</v>
      </c>
      <c r="P32" s="13">
        <v>0</v>
      </c>
      <c r="Q32" s="13">
        <v>0</v>
      </c>
      <c r="R32" s="13">
        <v>0</v>
      </c>
      <c r="S32" s="13">
        <v>0</v>
      </c>
      <c r="T32" s="13">
        <v>0</v>
      </c>
      <c r="U32" s="13">
        <v>0</v>
      </c>
      <c r="V32" s="13">
        <v>0</v>
      </c>
      <c r="W32" s="13">
        <v>-2.7</v>
      </c>
      <c r="X32" s="13">
        <v>-0.2</v>
      </c>
      <c r="Y32" s="14">
        <v>0</v>
      </c>
      <c r="Z32" s="14">
        <v>0</v>
      </c>
      <c r="AA32" s="14">
        <v>0</v>
      </c>
      <c r="AB32" s="14">
        <v>0</v>
      </c>
      <c r="AC32" s="14">
        <v>-2.4</v>
      </c>
      <c r="AD32" s="93"/>
      <c r="AE32" s="13">
        <v>0</v>
      </c>
      <c r="AF32" s="13">
        <v>0</v>
      </c>
      <c r="AG32" s="13">
        <v>0</v>
      </c>
      <c r="AH32" s="13">
        <f>SUM(J32:M32)</f>
        <v>0</v>
      </c>
      <c r="AI32" s="13">
        <f>SUM(N32:Q32)</f>
        <v>-1.7000000000000002</v>
      </c>
      <c r="AJ32" s="13">
        <f>SUM(R32:U32)</f>
        <v>0</v>
      </c>
      <c r="AK32" s="14">
        <f t="shared" si="18"/>
        <v>-2.9000000000000004</v>
      </c>
      <c r="AL32" s="14">
        <f>SUM(Z32:AC32)</f>
        <v>-2.4</v>
      </c>
    </row>
    <row r="33" spans="1:38" ht="15" customHeight="1" x14ac:dyDescent="0.7">
      <c r="A33" s="90" t="s">
        <v>32</v>
      </c>
      <c r="B33" s="10">
        <v>81.7</v>
      </c>
      <c r="C33" s="10">
        <v>86.6</v>
      </c>
      <c r="D33" s="10">
        <v>87</v>
      </c>
      <c r="E33" s="10">
        <v>91.3</v>
      </c>
      <c r="F33" s="10">
        <f t="shared" ref="F33:M33" si="19">SUM(F28:F31)</f>
        <v>94.800000000000011</v>
      </c>
      <c r="G33" s="10">
        <f t="shared" si="19"/>
        <v>97.3</v>
      </c>
      <c r="H33" s="10">
        <f t="shared" si="19"/>
        <v>99.7</v>
      </c>
      <c r="I33" s="10">
        <f t="shared" si="19"/>
        <v>100</v>
      </c>
      <c r="J33" s="10">
        <f t="shared" si="19"/>
        <v>98.6</v>
      </c>
      <c r="K33" s="10">
        <f t="shared" si="19"/>
        <v>97</v>
      </c>
      <c r="L33" s="10">
        <f t="shared" si="19"/>
        <v>97.600000000000009</v>
      </c>
      <c r="M33" s="10">
        <f t="shared" si="19"/>
        <v>100.39999999999999</v>
      </c>
      <c r="N33" s="10">
        <f t="shared" ref="N33:AC33" si="20">SUM(N28:N32)</f>
        <v>101.3</v>
      </c>
      <c r="O33" s="10">
        <f t="shared" si="20"/>
        <v>99.5</v>
      </c>
      <c r="P33" s="10">
        <f t="shared" si="20"/>
        <v>104.4</v>
      </c>
      <c r="Q33" s="10">
        <f t="shared" si="20"/>
        <v>108.1</v>
      </c>
      <c r="R33" s="10">
        <f t="shared" si="20"/>
        <v>105.2</v>
      </c>
      <c r="S33" s="10">
        <f t="shared" si="20"/>
        <v>97.199999999999989</v>
      </c>
      <c r="T33" s="10">
        <f t="shared" si="20"/>
        <v>101.3</v>
      </c>
      <c r="U33" s="10">
        <f t="shared" si="20"/>
        <v>107.49999999999999</v>
      </c>
      <c r="V33" s="10">
        <f t="shared" si="20"/>
        <v>107.8</v>
      </c>
      <c r="W33" s="10">
        <f t="shared" si="20"/>
        <v>107.39999999999999</v>
      </c>
      <c r="X33" s="10">
        <f t="shared" si="20"/>
        <v>109.89999999999999</v>
      </c>
      <c r="Y33" s="10">
        <f t="shared" si="20"/>
        <v>112.6</v>
      </c>
      <c r="Z33" s="10">
        <f t="shared" si="20"/>
        <v>97.5</v>
      </c>
      <c r="AA33" s="10">
        <f t="shared" si="20"/>
        <v>98.2</v>
      </c>
      <c r="AB33" s="10">
        <f t="shared" si="20"/>
        <v>102.10000000000001</v>
      </c>
      <c r="AC33" s="11">
        <f t="shared" si="20"/>
        <v>108.89999999999999</v>
      </c>
      <c r="AD33" s="93"/>
      <c r="AE33" s="10">
        <v>356.7</v>
      </c>
      <c r="AF33" s="10">
        <v>346.6</v>
      </c>
      <c r="AG33" s="10">
        <f>SUM(AG28:AG31)</f>
        <v>391.8</v>
      </c>
      <c r="AH33" s="10">
        <f>SUM(AH28:AH31)</f>
        <v>393.6</v>
      </c>
      <c r="AI33" s="10">
        <f>SUM(AI28:AI32)</f>
        <v>413.3</v>
      </c>
      <c r="AJ33" s="10">
        <f>SUM(AJ28:AJ32)</f>
        <v>411.2</v>
      </c>
      <c r="AK33" s="11">
        <f t="shared" si="18"/>
        <v>437.69999999999993</v>
      </c>
      <c r="AL33" s="11">
        <f>SUM(AL28:AL32)</f>
        <v>406.70000000000005</v>
      </c>
    </row>
    <row r="34" spans="1:38" ht="9.9499999999999993" customHeight="1" x14ac:dyDescent="0.7">
      <c r="A34" s="90"/>
      <c r="B34" s="93"/>
      <c r="C34" s="93"/>
      <c r="D34" s="93"/>
      <c r="E34" s="93"/>
      <c r="F34" s="93"/>
      <c r="G34" s="93"/>
      <c r="H34" s="93"/>
      <c r="I34" s="93"/>
      <c r="J34" s="93"/>
      <c r="K34" s="93"/>
      <c r="L34" s="93"/>
      <c r="M34" s="93"/>
      <c r="N34" s="93"/>
      <c r="O34" s="93"/>
      <c r="P34" s="93"/>
      <c r="Q34" s="93"/>
      <c r="R34" s="93"/>
      <c r="S34" s="93"/>
      <c r="T34" s="93"/>
      <c r="U34" s="93"/>
      <c r="V34" s="93"/>
      <c r="W34" s="93"/>
      <c r="X34" s="93"/>
      <c r="AD34" s="93"/>
      <c r="AE34" s="93"/>
      <c r="AF34" s="93"/>
      <c r="AG34" s="93"/>
      <c r="AH34" s="93"/>
      <c r="AI34" s="93"/>
      <c r="AJ34" s="93"/>
      <c r="AK34" s="92"/>
      <c r="AL34" s="92"/>
    </row>
    <row r="35" spans="1:38" ht="15" customHeight="1" x14ac:dyDescent="0.7">
      <c r="A35" s="90" t="s">
        <v>33</v>
      </c>
      <c r="B35" s="29">
        <v>195.7</v>
      </c>
      <c r="C35" s="29">
        <v>249.7</v>
      </c>
      <c r="D35" s="29">
        <v>270.10000000000002</v>
      </c>
      <c r="E35" s="29">
        <v>281.5</v>
      </c>
      <c r="F35" s="29">
        <v>287.2</v>
      </c>
      <c r="G35" s="29">
        <f t="shared" ref="G35:L35" si="21">G8</f>
        <v>298.60000000000002</v>
      </c>
      <c r="H35" s="29">
        <f t="shared" si="21"/>
        <v>323.39999999999998</v>
      </c>
      <c r="I35" s="29">
        <f t="shared" si="21"/>
        <v>341.1</v>
      </c>
      <c r="J35" s="29">
        <f t="shared" si="21"/>
        <v>351.9</v>
      </c>
      <c r="K35" s="29">
        <f t="shared" si="21"/>
        <v>364.9</v>
      </c>
      <c r="L35" s="29">
        <f t="shared" si="21"/>
        <v>384.2</v>
      </c>
      <c r="M35" s="29">
        <v>398.3</v>
      </c>
      <c r="N35" s="29">
        <f>N8</f>
        <v>402.3</v>
      </c>
      <c r="O35" s="29">
        <f>O8</f>
        <v>423.5</v>
      </c>
      <c r="P35" s="29">
        <f>P8</f>
        <v>438.20000000000005</v>
      </c>
      <c r="Q35" s="29">
        <v>449.7</v>
      </c>
      <c r="R35" s="29">
        <v>449.5</v>
      </c>
      <c r="S35" s="29">
        <f t="shared" ref="S35:AC35" si="22">S8</f>
        <v>466.90000000000003</v>
      </c>
      <c r="T35" s="29">
        <f t="shared" si="22"/>
        <v>481.3</v>
      </c>
      <c r="U35" s="29">
        <f t="shared" si="22"/>
        <v>482.99999999999994</v>
      </c>
      <c r="V35" s="29">
        <f t="shared" si="22"/>
        <v>494.3</v>
      </c>
      <c r="W35" s="29">
        <f t="shared" si="22"/>
        <v>502.4</v>
      </c>
      <c r="X35" s="29">
        <f t="shared" si="22"/>
        <v>513.4</v>
      </c>
      <c r="Y35" s="29">
        <f t="shared" si="22"/>
        <v>513</v>
      </c>
      <c r="Z35" s="29">
        <f t="shared" si="22"/>
        <v>525.5</v>
      </c>
      <c r="AA35" s="29">
        <f t="shared" si="22"/>
        <v>527.5</v>
      </c>
      <c r="AB35" s="29">
        <f t="shared" si="22"/>
        <v>527.29999999999995</v>
      </c>
      <c r="AC35" s="30">
        <f t="shared" si="22"/>
        <v>522.80000000000007</v>
      </c>
      <c r="AD35" s="93"/>
      <c r="AE35" s="29">
        <v>737.9</v>
      </c>
      <c r="AF35" s="29">
        <v>997</v>
      </c>
      <c r="AG35" s="29">
        <f>AG8</f>
        <v>1250.3</v>
      </c>
      <c r="AH35" s="29">
        <f>SUM(J35:M35)</f>
        <v>1499.3</v>
      </c>
      <c r="AI35" s="29">
        <f>SUM(N35:Q35)</f>
        <v>1713.7</v>
      </c>
      <c r="AJ35" s="29">
        <f>SUM(R35:U35)</f>
        <v>1880.7</v>
      </c>
      <c r="AK35" s="30">
        <f t="shared" ref="AK35:AK40" si="23">SUM(V35:Y35)</f>
        <v>2023.1</v>
      </c>
      <c r="AL35" s="30">
        <f>SUM(Z35:AC35)</f>
        <v>2103.1</v>
      </c>
    </row>
    <row r="36" spans="1:38" ht="15" customHeight="1" x14ac:dyDescent="0.7">
      <c r="A36" s="90" t="s">
        <v>28</v>
      </c>
      <c r="B36" s="17">
        <v>37.799999999999997</v>
      </c>
      <c r="C36" s="17">
        <v>2.9</v>
      </c>
      <c r="D36" s="17">
        <v>3.2</v>
      </c>
      <c r="E36" s="17">
        <v>3.1</v>
      </c>
      <c r="F36" s="17">
        <f t="shared" ref="F36:L36" si="24">-F29</f>
        <v>3</v>
      </c>
      <c r="G36" s="17">
        <f t="shared" si="24"/>
        <v>4.7</v>
      </c>
      <c r="H36" s="17">
        <f t="shared" si="24"/>
        <v>4.0999999999999996</v>
      </c>
      <c r="I36" s="17">
        <f t="shared" si="24"/>
        <v>4</v>
      </c>
      <c r="J36" s="17">
        <f t="shared" si="24"/>
        <v>3.5</v>
      </c>
      <c r="K36" s="17">
        <f t="shared" si="24"/>
        <v>4.5</v>
      </c>
      <c r="L36" s="17">
        <f t="shared" si="24"/>
        <v>4.5999999999999996</v>
      </c>
      <c r="M36" s="17">
        <v>4.5</v>
      </c>
      <c r="N36" s="17">
        <f>-N29</f>
        <v>5.4</v>
      </c>
      <c r="O36" s="17">
        <f>-O29</f>
        <v>5.9</v>
      </c>
      <c r="P36" s="17">
        <f>-P29</f>
        <v>6</v>
      </c>
      <c r="Q36" s="17">
        <v>5.9</v>
      </c>
      <c r="R36" s="17">
        <v>5.7</v>
      </c>
      <c r="S36" s="17">
        <f t="shared" ref="S36:AC36" si="25">-S29</f>
        <v>6.7</v>
      </c>
      <c r="T36" s="17">
        <f t="shared" si="25"/>
        <v>6.4</v>
      </c>
      <c r="U36" s="17">
        <f t="shared" si="25"/>
        <v>5.9</v>
      </c>
      <c r="V36" s="17">
        <f t="shared" si="25"/>
        <v>5.4</v>
      </c>
      <c r="W36" s="17">
        <f t="shared" si="25"/>
        <v>6.4</v>
      </c>
      <c r="X36" s="17">
        <f t="shared" si="25"/>
        <v>5.8</v>
      </c>
      <c r="Y36" s="17">
        <f t="shared" si="25"/>
        <v>5.7</v>
      </c>
      <c r="Z36" s="17">
        <f t="shared" si="25"/>
        <v>5.2</v>
      </c>
      <c r="AA36" s="17">
        <f t="shared" si="25"/>
        <v>6</v>
      </c>
      <c r="AB36" s="17">
        <f t="shared" si="25"/>
        <v>5.8</v>
      </c>
      <c r="AC36" s="18">
        <f t="shared" si="25"/>
        <v>5.9</v>
      </c>
      <c r="AD36" s="93"/>
      <c r="AE36" s="17">
        <v>12.2</v>
      </c>
      <c r="AF36" s="17">
        <v>47</v>
      </c>
      <c r="AG36" s="17">
        <f>SUM(F36:I36)</f>
        <v>15.8</v>
      </c>
      <c r="AH36" s="17">
        <f>SUM(J36:M36)</f>
        <v>17.100000000000001</v>
      </c>
      <c r="AI36" s="17">
        <f>SUM(N36:Q36)</f>
        <v>23.200000000000003</v>
      </c>
      <c r="AJ36" s="17">
        <f>SUM(R36:U36)</f>
        <v>24.700000000000003</v>
      </c>
      <c r="AK36" s="18">
        <f t="shared" si="23"/>
        <v>23.3</v>
      </c>
      <c r="AL36" s="18">
        <f>SUM(Z36:AC36)</f>
        <v>22.9</v>
      </c>
    </row>
    <row r="37" spans="1:38" ht="15" customHeight="1" x14ac:dyDescent="0.7">
      <c r="A37" s="90" t="s">
        <v>29</v>
      </c>
      <c r="B37" s="17">
        <v>1.1000000000000001</v>
      </c>
      <c r="C37" s="17">
        <v>0</v>
      </c>
      <c r="D37" s="17">
        <v>0</v>
      </c>
      <c r="E37" s="17">
        <v>0</v>
      </c>
      <c r="F37" s="17">
        <v>0</v>
      </c>
      <c r="G37" s="17">
        <f t="shared" ref="G37:L37" si="26">G30</f>
        <v>0</v>
      </c>
      <c r="H37" s="17">
        <f t="shared" si="26"/>
        <v>0</v>
      </c>
      <c r="I37" s="17">
        <f t="shared" si="26"/>
        <v>0</v>
      </c>
      <c r="J37" s="17">
        <f t="shared" si="26"/>
        <v>0</v>
      </c>
      <c r="K37" s="17">
        <f t="shared" si="26"/>
        <v>0</v>
      </c>
      <c r="L37" s="17">
        <f t="shared" si="26"/>
        <v>0</v>
      </c>
      <c r="M37" s="17">
        <v>0</v>
      </c>
      <c r="N37" s="17">
        <f>N30</f>
        <v>0</v>
      </c>
      <c r="O37" s="17">
        <f>O30</f>
        <v>0</v>
      </c>
      <c r="P37" s="17">
        <f>P30</f>
        <v>0</v>
      </c>
      <c r="Q37" s="17">
        <v>0</v>
      </c>
      <c r="R37" s="17">
        <v>0</v>
      </c>
      <c r="S37" s="17">
        <f t="shared" ref="S37:AC37" si="27">S30</f>
        <v>0</v>
      </c>
      <c r="T37" s="17">
        <f t="shared" si="27"/>
        <v>0</v>
      </c>
      <c r="U37" s="17">
        <f t="shared" si="27"/>
        <v>0</v>
      </c>
      <c r="V37" s="17">
        <f t="shared" si="27"/>
        <v>0</v>
      </c>
      <c r="W37" s="17">
        <f t="shared" si="27"/>
        <v>0</v>
      </c>
      <c r="X37" s="17">
        <f t="shared" si="27"/>
        <v>0</v>
      </c>
      <c r="Y37" s="17">
        <f t="shared" si="27"/>
        <v>0</v>
      </c>
      <c r="Z37" s="17">
        <f t="shared" si="27"/>
        <v>0</v>
      </c>
      <c r="AA37" s="17">
        <f t="shared" si="27"/>
        <v>0</v>
      </c>
      <c r="AB37" s="17">
        <f t="shared" si="27"/>
        <v>0</v>
      </c>
      <c r="AC37" s="18">
        <f t="shared" si="27"/>
        <v>0</v>
      </c>
      <c r="AD37" s="93"/>
      <c r="AE37" s="17">
        <v>0</v>
      </c>
      <c r="AF37" s="17">
        <v>1.1000000000000001</v>
      </c>
      <c r="AG37" s="17">
        <f>SUM(F37:I37)</f>
        <v>0</v>
      </c>
      <c r="AH37" s="17">
        <f>SUM(J37:M37)</f>
        <v>0</v>
      </c>
      <c r="AI37" s="17">
        <f>SUM(N37:Q37)</f>
        <v>0</v>
      </c>
      <c r="AJ37" s="17">
        <f>SUM(R37:U37)</f>
        <v>0</v>
      </c>
      <c r="AK37" s="18">
        <f t="shared" si="23"/>
        <v>0</v>
      </c>
      <c r="AL37" s="18">
        <f>SUM(Z37:AC37)</f>
        <v>0</v>
      </c>
    </row>
    <row r="38" spans="1:38" ht="15" customHeight="1" x14ac:dyDescent="0.7">
      <c r="A38" s="90" t="s">
        <v>30</v>
      </c>
      <c r="B38" s="17">
        <v>0</v>
      </c>
      <c r="C38" s="17">
        <v>0</v>
      </c>
      <c r="D38" s="17">
        <v>0</v>
      </c>
      <c r="E38" s="17">
        <v>0</v>
      </c>
      <c r="F38" s="17">
        <v>0.6</v>
      </c>
      <c r="G38" s="17">
        <f t="shared" ref="G38:L38" si="28">-G31</f>
        <v>0.9</v>
      </c>
      <c r="H38" s="17">
        <f t="shared" si="28"/>
        <v>1</v>
      </c>
      <c r="I38" s="17">
        <f t="shared" si="28"/>
        <v>0.9</v>
      </c>
      <c r="J38" s="17">
        <f t="shared" si="28"/>
        <v>1</v>
      </c>
      <c r="K38" s="17">
        <f t="shared" si="28"/>
        <v>1</v>
      </c>
      <c r="L38" s="17">
        <f t="shared" si="28"/>
        <v>1</v>
      </c>
      <c r="M38" s="17">
        <v>0.9</v>
      </c>
      <c r="N38" s="17">
        <f t="shared" ref="N38:P39" si="29">-N31</f>
        <v>1</v>
      </c>
      <c r="O38" s="17">
        <f t="shared" si="29"/>
        <v>1.6</v>
      </c>
      <c r="P38" s="17">
        <f t="shared" si="29"/>
        <v>1.6</v>
      </c>
      <c r="Q38" s="17">
        <v>1.8</v>
      </c>
      <c r="R38" s="17">
        <v>2</v>
      </c>
      <c r="S38" s="17">
        <f t="shared" ref="S38:AC38" si="30">-S31</f>
        <v>1.9</v>
      </c>
      <c r="T38" s="17">
        <f t="shared" si="30"/>
        <v>2</v>
      </c>
      <c r="U38" s="17">
        <f t="shared" si="30"/>
        <v>2.4</v>
      </c>
      <c r="V38" s="17">
        <f t="shared" si="30"/>
        <v>3.6</v>
      </c>
      <c r="W38" s="17">
        <f t="shared" si="30"/>
        <v>3.6</v>
      </c>
      <c r="X38" s="17">
        <f t="shared" si="30"/>
        <v>3.7</v>
      </c>
      <c r="Y38" s="17">
        <f t="shared" si="30"/>
        <v>3.7</v>
      </c>
      <c r="Z38" s="17">
        <f t="shared" si="30"/>
        <v>3.1</v>
      </c>
      <c r="AA38" s="17">
        <f t="shared" si="30"/>
        <v>2.8</v>
      </c>
      <c r="AB38" s="17">
        <f t="shared" si="30"/>
        <v>3.6</v>
      </c>
      <c r="AC38" s="18">
        <f t="shared" si="30"/>
        <v>3.6</v>
      </c>
      <c r="AD38" s="93"/>
      <c r="AE38" s="17">
        <v>0</v>
      </c>
      <c r="AF38" s="17">
        <v>0</v>
      </c>
      <c r="AG38" s="17">
        <f>-AG31</f>
        <v>3.4</v>
      </c>
      <c r="AH38" s="17">
        <f>SUM(J38:M38)</f>
        <v>3.9</v>
      </c>
      <c r="AI38" s="17">
        <f>SUM(N38:Q38)</f>
        <v>6</v>
      </c>
      <c r="AJ38" s="17">
        <f>SUM(R38:U38)</f>
        <v>8.3000000000000007</v>
      </c>
      <c r="AK38" s="18">
        <f t="shared" si="23"/>
        <v>14.600000000000001</v>
      </c>
      <c r="AL38" s="18">
        <f>SUM(Z38:AC38)</f>
        <v>13.1</v>
      </c>
    </row>
    <row r="39" spans="1:38" ht="15" customHeight="1" x14ac:dyDescent="0.7">
      <c r="A39" s="90" t="s">
        <v>31</v>
      </c>
      <c r="B39" s="13">
        <v>0</v>
      </c>
      <c r="C39" s="13">
        <v>0</v>
      </c>
      <c r="D39" s="13">
        <v>0</v>
      </c>
      <c r="E39" s="13">
        <v>0</v>
      </c>
      <c r="F39" s="13">
        <v>0</v>
      </c>
      <c r="G39" s="13">
        <v>0</v>
      </c>
      <c r="H39" s="13">
        <v>0</v>
      </c>
      <c r="I39" s="13">
        <v>0</v>
      </c>
      <c r="J39" s="13">
        <v>0</v>
      </c>
      <c r="K39" s="13">
        <v>0</v>
      </c>
      <c r="L39" s="13">
        <v>0</v>
      </c>
      <c r="M39" s="13">
        <v>0</v>
      </c>
      <c r="N39" s="13">
        <f t="shared" si="29"/>
        <v>1.6</v>
      </c>
      <c r="O39" s="13">
        <f t="shared" si="29"/>
        <v>0.1</v>
      </c>
      <c r="P39" s="13">
        <f t="shared" si="29"/>
        <v>0</v>
      </c>
      <c r="Q39" s="13">
        <v>0</v>
      </c>
      <c r="R39" s="13">
        <v>0</v>
      </c>
      <c r="S39" s="13">
        <f t="shared" ref="S39:AC39" si="31">-S32</f>
        <v>0</v>
      </c>
      <c r="T39" s="13">
        <f t="shared" si="31"/>
        <v>0</v>
      </c>
      <c r="U39" s="13">
        <f t="shared" si="31"/>
        <v>0</v>
      </c>
      <c r="V39" s="13">
        <f t="shared" si="31"/>
        <v>0</v>
      </c>
      <c r="W39" s="13">
        <f t="shared" si="31"/>
        <v>2.7</v>
      </c>
      <c r="X39" s="13">
        <f t="shared" si="31"/>
        <v>0.2</v>
      </c>
      <c r="Y39" s="13">
        <f t="shared" si="31"/>
        <v>0</v>
      </c>
      <c r="Z39" s="13">
        <f t="shared" si="31"/>
        <v>0</v>
      </c>
      <c r="AA39" s="13">
        <f t="shared" si="31"/>
        <v>0</v>
      </c>
      <c r="AB39" s="13">
        <f t="shared" si="31"/>
        <v>0</v>
      </c>
      <c r="AC39" s="14">
        <f t="shared" si="31"/>
        <v>2.4</v>
      </c>
      <c r="AD39" s="93"/>
      <c r="AE39" s="13">
        <v>0</v>
      </c>
      <c r="AF39" s="13">
        <v>0</v>
      </c>
      <c r="AG39" s="13">
        <v>0</v>
      </c>
      <c r="AH39" s="13">
        <f>SUM(J39:M39)</f>
        <v>0</v>
      </c>
      <c r="AI39" s="13">
        <f>SUM(N39:Q39)</f>
        <v>1.7000000000000002</v>
      </c>
      <c r="AJ39" s="13">
        <f>SUM(R39:U39)</f>
        <v>0</v>
      </c>
      <c r="AK39" s="14">
        <f t="shared" si="23"/>
        <v>2.9000000000000004</v>
      </c>
      <c r="AL39" s="14">
        <f>SUM(Z39:AC39)</f>
        <v>2.4</v>
      </c>
    </row>
    <row r="40" spans="1:38" ht="15" customHeight="1" x14ac:dyDescent="0.7">
      <c r="A40" s="90" t="s">
        <v>34</v>
      </c>
      <c r="B40" s="10">
        <v>234.6</v>
      </c>
      <c r="C40" s="10">
        <v>252.6</v>
      </c>
      <c r="D40" s="10">
        <v>273.3</v>
      </c>
      <c r="E40" s="10">
        <v>284.60000000000002</v>
      </c>
      <c r="F40" s="10">
        <f t="shared" ref="F40:M40" si="32">SUM(F35:F38)</f>
        <v>290.8</v>
      </c>
      <c r="G40" s="10">
        <f t="shared" si="32"/>
        <v>304.2</v>
      </c>
      <c r="H40" s="10">
        <f t="shared" si="32"/>
        <v>328.5</v>
      </c>
      <c r="I40" s="10">
        <f t="shared" si="32"/>
        <v>346</v>
      </c>
      <c r="J40" s="10">
        <f t="shared" si="32"/>
        <v>356.4</v>
      </c>
      <c r="K40" s="10">
        <f t="shared" si="32"/>
        <v>370.4</v>
      </c>
      <c r="L40" s="10">
        <f t="shared" si="32"/>
        <v>389.8</v>
      </c>
      <c r="M40" s="10">
        <f t="shared" si="32"/>
        <v>403.7</v>
      </c>
      <c r="N40" s="10">
        <f t="shared" ref="N40:AC40" si="33">SUM(N35:N39)</f>
        <v>410.3</v>
      </c>
      <c r="O40" s="10">
        <f t="shared" si="33"/>
        <v>431.1</v>
      </c>
      <c r="P40" s="10">
        <f t="shared" si="33"/>
        <v>445.80000000000007</v>
      </c>
      <c r="Q40" s="10">
        <f t="shared" si="33"/>
        <v>457.4</v>
      </c>
      <c r="R40" s="10">
        <f t="shared" si="33"/>
        <v>457.2</v>
      </c>
      <c r="S40" s="10">
        <f t="shared" si="33"/>
        <v>475.5</v>
      </c>
      <c r="T40" s="10">
        <f t="shared" si="33"/>
        <v>489.7</v>
      </c>
      <c r="U40" s="10">
        <f t="shared" si="33"/>
        <v>491.2999999999999</v>
      </c>
      <c r="V40" s="10">
        <f t="shared" si="33"/>
        <v>503.3</v>
      </c>
      <c r="W40" s="10">
        <f t="shared" si="33"/>
        <v>515.1</v>
      </c>
      <c r="X40" s="10">
        <f t="shared" si="33"/>
        <v>523.1</v>
      </c>
      <c r="Y40" s="10">
        <f t="shared" si="33"/>
        <v>522.40000000000009</v>
      </c>
      <c r="Z40" s="10">
        <f t="shared" si="33"/>
        <v>533.80000000000007</v>
      </c>
      <c r="AA40" s="10">
        <f t="shared" si="33"/>
        <v>536.29999999999995</v>
      </c>
      <c r="AB40" s="10">
        <f t="shared" si="33"/>
        <v>536.69999999999993</v>
      </c>
      <c r="AC40" s="11">
        <f t="shared" si="33"/>
        <v>534.70000000000005</v>
      </c>
      <c r="AD40" s="93"/>
      <c r="AE40" s="10">
        <v>750.1</v>
      </c>
      <c r="AF40" s="10">
        <v>1045.0999999999999</v>
      </c>
      <c r="AG40" s="10">
        <f>SUM(AG35:AG38)</f>
        <v>1269.5</v>
      </c>
      <c r="AH40" s="10">
        <f>SUM(AH35:AH38)</f>
        <v>1520.3</v>
      </c>
      <c r="AI40" s="10">
        <f>SUM(AI35:AI39)</f>
        <v>1744.6000000000001</v>
      </c>
      <c r="AJ40" s="10">
        <f>SUM(AJ35:AJ39)</f>
        <v>1913.7</v>
      </c>
      <c r="AK40" s="11">
        <f t="shared" si="23"/>
        <v>2063.9</v>
      </c>
      <c r="AL40" s="11">
        <f>SUM(AL35:AL39)</f>
        <v>2141.5</v>
      </c>
    </row>
    <row r="41" spans="1:38" ht="9.9499999999999993" customHeight="1" x14ac:dyDescent="0.7">
      <c r="A41" s="90"/>
      <c r="B41" s="93"/>
      <c r="C41" s="93"/>
      <c r="D41" s="93"/>
      <c r="E41" s="93"/>
      <c r="F41" s="93"/>
      <c r="G41" s="93"/>
      <c r="H41" s="93"/>
      <c r="I41" s="93"/>
      <c r="J41" s="93"/>
      <c r="K41" s="93"/>
      <c r="L41" s="93"/>
      <c r="M41" s="93"/>
      <c r="N41" s="93"/>
      <c r="O41" s="93"/>
      <c r="P41" s="93"/>
      <c r="Q41" s="93"/>
      <c r="R41" s="93"/>
      <c r="S41" s="93"/>
      <c r="T41" s="93"/>
      <c r="U41" s="93"/>
      <c r="V41" s="93"/>
      <c r="W41" s="93"/>
      <c r="X41" s="93"/>
      <c r="AD41" s="93"/>
      <c r="AE41" s="93"/>
      <c r="AF41" s="93"/>
      <c r="AG41" s="93"/>
      <c r="AH41" s="93"/>
      <c r="AI41" s="93"/>
      <c r="AJ41" s="93"/>
      <c r="AK41" s="92"/>
      <c r="AL41" s="92"/>
    </row>
    <row r="42" spans="1:38" ht="15" customHeight="1" x14ac:dyDescent="0.7">
      <c r="A42" s="90" t="s">
        <v>35</v>
      </c>
      <c r="B42" s="29">
        <v>378.5</v>
      </c>
      <c r="C42" s="29">
        <v>119.7</v>
      </c>
      <c r="D42" s="29">
        <v>133.19999999999999</v>
      </c>
      <c r="E42" s="29">
        <v>136.80000000000001</v>
      </c>
      <c r="F42" s="29">
        <v>150</v>
      </c>
      <c r="G42" s="29">
        <f t="shared" ref="G42:L42" si="34">G10</f>
        <v>162.4</v>
      </c>
      <c r="H42" s="29">
        <f t="shared" si="34"/>
        <v>172.8</v>
      </c>
      <c r="I42" s="29">
        <f t="shared" si="34"/>
        <v>176.9</v>
      </c>
      <c r="J42" s="29">
        <f t="shared" si="34"/>
        <v>181.8</v>
      </c>
      <c r="K42" s="29">
        <f t="shared" si="34"/>
        <v>185.8</v>
      </c>
      <c r="L42" s="29">
        <f t="shared" si="34"/>
        <v>183.3</v>
      </c>
      <c r="M42" s="29">
        <v>176.6</v>
      </c>
      <c r="N42" s="29">
        <f>N10</f>
        <v>181.2</v>
      </c>
      <c r="O42" s="29">
        <f>O10</f>
        <v>185.5</v>
      </c>
      <c r="P42" s="29">
        <f>P10</f>
        <v>187.3</v>
      </c>
      <c r="Q42" s="29">
        <v>201.9</v>
      </c>
      <c r="R42" s="29">
        <v>210.8</v>
      </c>
      <c r="S42" s="29">
        <f t="shared" ref="S42:AC42" si="35">S10</f>
        <v>215</v>
      </c>
      <c r="T42" s="29">
        <f t="shared" si="35"/>
        <v>227.6</v>
      </c>
      <c r="U42" s="29">
        <f t="shared" si="35"/>
        <v>238.5</v>
      </c>
      <c r="V42" s="29">
        <f t="shared" si="35"/>
        <v>235.2</v>
      </c>
      <c r="W42" s="29">
        <f t="shared" si="35"/>
        <v>262.8</v>
      </c>
      <c r="X42" s="29">
        <f t="shared" si="35"/>
        <v>216.4</v>
      </c>
      <c r="Y42" s="29">
        <f t="shared" si="35"/>
        <v>222.1</v>
      </c>
      <c r="Z42" s="29">
        <f t="shared" si="35"/>
        <v>219.1</v>
      </c>
      <c r="AA42" s="29">
        <f t="shared" si="35"/>
        <v>227.1</v>
      </c>
      <c r="AB42" s="29">
        <f t="shared" si="35"/>
        <v>225.7</v>
      </c>
      <c r="AC42" s="30">
        <f t="shared" si="35"/>
        <v>243</v>
      </c>
      <c r="AD42" s="93"/>
      <c r="AE42" s="29">
        <v>380.3</v>
      </c>
      <c r="AF42" s="29">
        <v>768.2</v>
      </c>
      <c r="AG42" s="29">
        <f>AG10</f>
        <v>662.1</v>
      </c>
      <c r="AH42" s="29">
        <f>SUM(J42:M42)</f>
        <v>727.50000000000011</v>
      </c>
      <c r="AI42" s="29">
        <f>SUM(N42:Q42)</f>
        <v>755.9</v>
      </c>
      <c r="AJ42" s="29">
        <f>SUM(R42:U42)</f>
        <v>891.9</v>
      </c>
      <c r="AK42" s="30">
        <f t="shared" ref="AK42:AK47" si="36">SUM(V42:Y42)</f>
        <v>936.5</v>
      </c>
      <c r="AL42" s="30">
        <f>SUM(Z42:AC42)</f>
        <v>914.9</v>
      </c>
    </row>
    <row r="43" spans="1:38" ht="15" customHeight="1" x14ac:dyDescent="0.7">
      <c r="A43" s="90" t="s">
        <v>28</v>
      </c>
      <c r="B43" s="17">
        <v>-282.89999999999998</v>
      </c>
      <c r="C43" s="17">
        <v>-27.9</v>
      </c>
      <c r="D43" s="17">
        <v>-28.2</v>
      </c>
      <c r="E43" s="17">
        <v>-29.2</v>
      </c>
      <c r="F43" s="17">
        <v>-30.5</v>
      </c>
      <c r="G43" s="17">
        <v>-37.700000000000003</v>
      </c>
      <c r="H43" s="17">
        <v>-38.9</v>
      </c>
      <c r="I43" s="17">
        <v>-40.5</v>
      </c>
      <c r="J43" s="17">
        <v>-37.200000000000003</v>
      </c>
      <c r="K43" s="17">
        <v>-47</v>
      </c>
      <c r="L43" s="17">
        <v>-46.9</v>
      </c>
      <c r="M43" s="17">
        <v>-43</v>
      </c>
      <c r="N43" s="17">
        <v>-43.5</v>
      </c>
      <c r="O43" s="17">
        <v>-49.5</v>
      </c>
      <c r="P43" s="17">
        <v>-48.7</v>
      </c>
      <c r="Q43" s="17">
        <v>-48.4</v>
      </c>
      <c r="R43" s="17">
        <v>-50.5</v>
      </c>
      <c r="S43" s="17">
        <v>-58.5</v>
      </c>
      <c r="T43" s="17">
        <v>-60.6</v>
      </c>
      <c r="U43" s="17">
        <v>-62.7</v>
      </c>
      <c r="V43" s="17">
        <v>-52.9</v>
      </c>
      <c r="W43" s="17">
        <v>-67.400000000000006</v>
      </c>
      <c r="X43" s="17">
        <v>-58.6</v>
      </c>
      <c r="Y43" s="18">
        <v>-58.7</v>
      </c>
      <c r="Z43" s="18">
        <v>-55.4</v>
      </c>
      <c r="AA43" s="18">
        <v>-64.2</v>
      </c>
      <c r="AB43" s="18">
        <v>-66.7</v>
      </c>
      <c r="AC43" s="18">
        <v>-61.3</v>
      </c>
      <c r="AD43" s="93"/>
      <c r="AE43" s="17">
        <v>-93.1</v>
      </c>
      <c r="AF43" s="17">
        <v>-368.2</v>
      </c>
      <c r="AG43" s="17">
        <f>SUM(F43:I43)</f>
        <v>-147.6</v>
      </c>
      <c r="AH43" s="17">
        <f>SUM(J43:M43)</f>
        <v>-174.1</v>
      </c>
      <c r="AI43" s="17">
        <f>SUM(N43:Q43)</f>
        <v>-190.1</v>
      </c>
      <c r="AJ43" s="17">
        <f>SUM(R43:U43)</f>
        <v>-232.3</v>
      </c>
      <c r="AK43" s="18">
        <f t="shared" si="36"/>
        <v>-237.60000000000002</v>
      </c>
      <c r="AL43" s="18">
        <f>SUM(Z43:AC43)</f>
        <v>-247.60000000000002</v>
      </c>
    </row>
    <row r="44" spans="1:38" ht="15" customHeight="1" x14ac:dyDescent="0.7">
      <c r="A44" s="90" t="s">
        <v>29</v>
      </c>
      <c r="B44" s="17">
        <v>-8.3000000000000007</v>
      </c>
      <c r="C44" s="17">
        <v>0</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0</v>
      </c>
      <c r="W44" s="17">
        <v>0</v>
      </c>
      <c r="X44" s="17">
        <v>0</v>
      </c>
      <c r="Y44" s="18">
        <v>0</v>
      </c>
      <c r="Z44" s="18">
        <v>0</v>
      </c>
      <c r="AA44" s="18">
        <v>0</v>
      </c>
      <c r="AB44" s="18">
        <v>0</v>
      </c>
      <c r="AC44" s="18">
        <v>0</v>
      </c>
      <c r="AD44" s="93"/>
      <c r="AE44" s="17">
        <v>0</v>
      </c>
      <c r="AF44" s="17">
        <v>-8.3000000000000007</v>
      </c>
      <c r="AG44" s="17">
        <f>SUM(F44:I44)</f>
        <v>0</v>
      </c>
      <c r="AH44" s="17">
        <f>SUM(J44:M44)</f>
        <v>0</v>
      </c>
      <c r="AI44" s="17">
        <f>SUM(N44:Q44)</f>
        <v>0</v>
      </c>
      <c r="AJ44" s="17">
        <f>SUM(R44:U44)</f>
        <v>0</v>
      </c>
      <c r="AK44" s="18">
        <f t="shared" si="36"/>
        <v>0</v>
      </c>
      <c r="AL44" s="18">
        <f>SUM(Z44:AC44)</f>
        <v>0</v>
      </c>
    </row>
    <row r="45" spans="1:38" ht="15" customHeight="1" x14ac:dyDescent="0.7">
      <c r="A45" s="90" t="s">
        <v>36</v>
      </c>
      <c r="B45" s="17">
        <v>0</v>
      </c>
      <c r="C45" s="17">
        <v>0</v>
      </c>
      <c r="D45" s="17">
        <v>0</v>
      </c>
      <c r="E45" s="17">
        <v>0</v>
      </c>
      <c r="F45" s="17">
        <v>-2.2999999999999998</v>
      </c>
      <c r="G45" s="17">
        <v>-4.0999999999999996</v>
      </c>
      <c r="H45" s="17">
        <v>-4</v>
      </c>
      <c r="I45" s="17">
        <v>-4.0999999999999996</v>
      </c>
      <c r="J45" s="17">
        <v>-4.2</v>
      </c>
      <c r="K45" s="17">
        <v>-4.3</v>
      </c>
      <c r="L45" s="17">
        <v>-4.0999999999999996</v>
      </c>
      <c r="M45" s="17">
        <v>-4.2</v>
      </c>
      <c r="N45" s="17">
        <v>-4.3</v>
      </c>
      <c r="O45" s="17">
        <v>-5</v>
      </c>
      <c r="P45" s="17">
        <v>-5.0999999999999996</v>
      </c>
      <c r="Q45" s="17">
        <v>-5.3</v>
      </c>
      <c r="R45" s="17">
        <v>-3.2</v>
      </c>
      <c r="S45" s="17">
        <v>-1.4</v>
      </c>
      <c r="T45" s="17">
        <v>-1.4</v>
      </c>
      <c r="U45" s="17">
        <v>-2.2000000000000002</v>
      </c>
      <c r="V45" s="17">
        <v>-5.4</v>
      </c>
      <c r="W45" s="17">
        <v>-7.9</v>
      </c>
      <c r="X45" s="17">
        <v>-4.5999999999999996</v>
      </c>
      <c r="Y45" s="18">
        <v>-4.3</v>
      </c>
      <c r="Z45" s="18">
        <v>-3</v>
      </c>
      <c r="AA45" s="18">
        <v>-3.3</v>
      </c>
      <c r="AB45" s="18">
        <v>-3.6</v>
      </c>
      <c r="AC45" s="18">
        <v>-9.6</v>
      </c>
      <c r="AD45" s="93"/>
      <c r="AE45" s="17">
        <v>0</v>
      </c>
      <c r="AF45" s="17">
        <v>0</v>
      </c>
      <c r="AG45" s="17">
        <f>SUM(F45:I45)</f>
        <v>-14.499999999999998</v>
      </c>
      <c r="AH45" s="17">
        <f>SUM(J45:M45)</f>
        <v>-16.8</v>
      </c>
      <c r="AI45" s="17">
        <f>SUM(N45:Q45)</f>
        <v>-19.7</v>
      </c>
      <c r="AJ45" s="17">
        <f>SUM(R45:U45)</f>
        <v>-8.1999999999999993</v>
      </c>
      <c r="AK45" s="18">
        <f t="shared" si="36"/>
        <v>-22.2</v>
      </c>
      <c r="AL45" s="18">
        <f>SUM(Z45:AC45)</f>
        <v>-19.5</v>
      </c>
    </row>
    <row r="46" spans="1:38" ht="15" customHeight="1" x14ac:dyDescent="0.7">
      <c r="A46" s="90" t="s">
        <v>31</v>
      </c>
      <c r="B46" s="13">
        <v>0</v>
      </c>
      <c r="C46" s="13">
        <v>0</v>
      </c>
      <c r="D46" s="13">
        <v>0</v>
      </c>
      <c r="E46" s="13">
        <v>0</v>
      </c>
      <c r="F46" s="13">
        <v>0</v>
      </c>
      <c r="G46" s="13">
        <v>0</v>
      </c>
      <c r="H46" s="13">
        <v>0</v>
      </c>
      <c r="I46" s="13">
        <v>0</v>
      </c>
      <c r="J46" s="13">
        <v>0</v>
      </c>
      <c r="K46" s="13">
        <v>0</v>
      </c>
      <c r="L46" s="13">
        <v>0</v>
      </c>
      <c r="M46" s="13">
        <v>0</v>
      </c>
      <c r="N46" s="13">
        <v>-2.6</v>
      </c>
      <c r="O46" s="13">
        <v>-0.5</v>
      </c>
      <c r="P46" s="13">
        <v>-0.1</v>
      </c>
      <c r="Q46" s="13">
        <v>0</v>
      </c>
      <c r="R46" s="13">
        <v>0</v>
      </c>
      <c r="S46" s="13">
        <v>0</v>
      </c>
      <c r="T46" s="13">
        <v>0</v>
      </c>
      <c r="U46" s="13">
        <v>0</v>
      </c>
      <c r="V46" s="13">
        <v>0</v>
      </c>
      <c r="W46" s="13">
        <v>-27</v>
      </c>
      <c r="X46" s="13">
        <v>-0.6</v>
      </c>
      <c r="Y46" s="14">
        <v>-0.2</v>
      </c>
      <c r="Z46" s="14">
        <v>0</v>
      </c>
      <c r="AA46" s="14">
        <v>0</v>
      </c>
      <c r="AB46" s="14">
        <v>0</v>
      </c>
      <c r="AC46" s="14">
        <v>-29.7</v>
      </c>
      <c r="AD46" s="93"/>
      <c r="AE46" s="13">
        <v>0</v>
      </c>
      <c r="AF46" s="13">
        <v>0</v>
      </c>
      <c r="AG46" s="13">
        <v>0</v>
      </c>
      <c r="AH46" s="13">
        <f>SUM(J46:M46)</f>
        <v>0</v>
      </c>
      <c r="AI46" s="13">
        <f>SUM(N46:Q46)</f>
        <v>-3.2</v>
      </c>
      <c r="AJ46" s="13">
        <f>SUM(R46:U46)</f>
        <v>0</v>
      </c>
      <c r="AK46" s="14">
        <f t="shared" si="36"/>
        <v>-27.8</v>
      </c>
      <c r="AL46" s="14">
        <f>SUM(Z46:AC46)</f>
        <v>-29.7</v>
      </c>
    </row>
    <row r="47" spans="1:38" ht="15" customHeight="1" x14ac:dyDescent="0.7">
      <c r="A47" s="90" t="s">
        <v>37</v>
      </c>
      <c r="B47" s="10">
        <v>87.3</v>
      </c>
      <c r="C47" s="10">
        <v>91.8</v>
      </c>
      <c r="D47" s="10">
        <v>105</v>
      </c>
      <c r="E47" s="10">
        <v>107.6</v>
      </c>
      <c r="F47" s="10">
        <f t="shared" ref="F47:M47" si="37">SUM(F42:F45)</f>
        <v>117.2</v>
      </c>
      <c r="G47" s="10">
        <f t="shared" si="37"/>
        <v>120.60000000000001</v>
      </c>
      <c r="H47" s="10">
        <f t="shared" si="37"/>
        <v>129.9</v>
      </c>
      <c r="I47" s="10">
        <f t="shared" si="37"/>
        <v>132.30000000000001</v>
      </c>
      <c r="J47" s="10">
        <f t="shared" si="37"/>
        <v>140.40000000000003</v>
      </c>
      <c r="K47" s="10">
        <f t="shared" si="37"/>
        <v>134.5</v>
      </c>
      <c r="L47" s="10">
        <f t="shared" si="37"/>
        <v>132.30000000000001</v>
      </c>
      <c r="M47" s="10">
        <f t="shared" si="37"/>
        <v>129.4</v>
      </c>
      <c r="N47" s="10">
        <f t="shared" ref="N47:AC47" si="38">SUM(N42:N46)</f>
        <v>130.79999999999998</v>
      </c>
      <c r="O47" s="10">
        <f t="shared" si="38"/>
        <v>130.5</v>
      </c>
      <c r="P47" s="10">
        <f t="shared" si="38"/>
        <v>133.40000000000003</v>
      </c>
      <c r="Q47" s="10">
        <f t="shared" si="38"/>
        <v>148.19999999999999</v>
      </c>
      <c r="R47" s="10">
        <f t="shared" si="38"/>
        <v>157.10000000000002</v>
      </c>
      <c r="S47" s="10">
        <f t="shared" si="38"/>
        <v>155.1</v>
      </c>
      <c r="T47" s="10">
        <f t="shared" si="38"/>
        <v>165.6</v>
      </c>
      <c r="U47" s="10">
        <f t="shared" si="38"/>
        <v>173.60000000000002</v>
      </c>
      <c r="V47" s="10">
        <f t="shared" si="38"/>
        <v>176.89999999999998</v>
      </c>
      <c r="W47" s="10">
        <f t="shared" si="38"/>
        <v>160.5</v>
      </c>
      <c r="X47" s="10">
        <f t="shared" si="38"/>
        <v>152.60000000000002</v>
      </c>
      <c r="Y47" s="10">
        <f t="shared" si="38"/>
        <v>158.89999999999998</v>
      </c>
      <c r="Z47" s="10">
        <f t="shared" si="38"/>
        <v>160.69999999999999</v>
      </c>
      <c r="AA47" s="10">
        <f t="shared" si="38"/>
        <v>159.59999999999997</v>
      </c>
      <c r="AB47" s="10">
        <f t="shared" si="38"/>
        <v>155.4</v>
      </c>
      <c r="AC47" s="11">
        <f t="shared" si="38"/>
        <v>142.4</v>
      </c>
      <c r="AD47" s="93"/>
      <c r="AE47" s="10">
        <v>287.2</v>
      </c>
      <c r="AF47" s="10">
        <v>391.7</v>
      </c>
      <c r="AG47" s="10">
        <f>SUM(AG42:AG45)</f>
        <v>500</v>
      </c>
      <c r="AH47" s="10">
        <f>SUM(AH42:AH45)</f>
        <v>536.60000000000014</v>
      </c>
      <c r="AI47" s="10">
        <f>SUM(AI42:AI46)</f>
        <v>542.89999999999986</v>
      </c>
      <c r="AJ47" s="10">
        <f>SUM(AJ42:AJ46)</f>
        <v>651.39999999999986</v>
      </c>
      <c r="AK47" s="11">
        <f t="shared" si="36"/>
        <v>648.9</v>
      </c>
      <c r="AL47" s="11">
        <f>SUM(AL42:AL46)</f>
        <v>618.09999999999991</v>
      </c>
    </row>
    <row r="48" spans="1:38" ht="15" customHeight="1" x14ac:dyDescent="0.7">
      <c r="A48" s="90"/>
      <c r="B48" s="93"/>
      <c r="C48" s="93"/>
      <c r="D48" s="93"/>
      <c r="E48" s="93"/>
      <c r="F48" s="93"/>
      <c r="G48" s="93"/>
      <c r="H48" s="93"/>
      <c r="I48" s="93"/>
      <c r="J48" s="93"/>
      <c r="K48" s="93"/>
      <c r="L48" s="93"/>
      <c r="M48" s="93"/>
      <c r="N48" s="93"/>
      <c r="O48" s="93"/>
      <c r="P48" s="93"/>
      <c r="Q48" s="93"/>
      <c r="R48" s="93"/>
      <c r="S48" s="93"/>
      <c r="T48" s="93"/>
      <c r="U48" s="93"/>
      <c r="V48" s="93"/>
      <c r="W48" s="93"/>
      <c r="X48" s="93"/>
      <c r="AD48" s="93"/>
      <c r="AE48" s="93"/>
      <c r="AF48" s="93"/>
      <c r="AG48" s="93"/>
      <c r="AH48" s="93"/>
      <c r="AI48" s="93"/>
      <c r="AJ48" s="93"/>
      <c r="AK48" s="92"/>
      <c r="AL48" s="92"/>
    </row>
    <row r="49" spans="1:38" ht="15" customHeight="1" x14ac:dyDescent="0.7">
      <c r="A49" s="90" t="s">
        <v>38</v>
      </c>
      <c r="B49" s="29">
        <v>157</v>
      </c>
      <c r="C49" s="29">
        <v>87.4</v>
      </c>
      <c r="D49" s="29">
        <v>95</v>
      </c>
      <c r="E49" s="29">
        <v>100.2</v>
      </c>
      <c r="F49" s="29">
        <v>101.5</v>
      </c>
      <c r="G49" s="29">
        <f t="shared" ref="G49:L49" si="39">G11</f>
        <v>107.3</v>
      </c>
      <c r="H49" s="29">
        <f t="shared" si="39"/>
        <v>108.2</v>
      </c>
      <c r="I49" s="29">
        <f t="shared" si="39"/>
        <v>106.3</v>
      </c>
      <c r="J49" s="29">
        <f t="shared" si="39"/>
        <v>104.3</v>
      </c>
      <c r="K49" s="29">
        <f t="shared" si="39"/>
        <v>102.8</v>
      </c>
      <c r="L49" s="29">
        <f t="shared" si="39"/>
        <v>105.8</v>
      </c>
      <c r="M49" s="29">
        <v>109.9</v>
      </c>
      <c r="N49" s="29">
        <f>N11</f>
        <v>102.7</v>
      </c>
      <c r="O49" s="29">
        <f>O11</f>
        <v>100.8</v>
      </c>
      <c r="P49" s="29">
        <f>P11</f>
        <v>115.7</v>
      </c>
      <c r="Q49" s="29">
        <v>108.3</v>
      </c>
      <c r="R49" s="29">
        <v>95.7</v>
      </c>
      <c r="S49" s="29">
        <f t="shared" ref="S49:AC49" si="40">S11</f>
        <v>105</v>
      </c>
      <c r="T49" s="29">
        <f t="shared" si="40"/>
        <v>103.6</v>
      </c>
      <c r="U49" s="29">
        <f t="shared" si="40"/>
        <v>105.1</v>
      </c>
      <c r="V49" s="29">
        <f t="shared" si="40"/>
        <v>119.2</v>
      </c>
      <c r="W49" s="29">
        <f t="shared" si="40"/>
        <v>120.9</v>
      </c>
      <c r="X49" s="29">
        <f t="shared" si="40"/>
        <v>106.3</v>
      </c>
      <c r="Y49" s="29">
        <f t="shared" si="40"/>
        <v>119.6</v>
      </c>
      <c r="Z49" s="29">
        <f t="shared" si="40"/>
        <v>108.8</v>
      </c>
      <c r="AA49" s="29">
        <f t="shared" si="40"/>
        <v>112.5</v>
      </c>
      <c r="AB49" s="29">
        <f t="shared" si="40"/>
        <v>110.5</v>
      </c>
      <c r="AC49" s="30">
        <f t="shared" si="40"/>
        <v>128.9</v>
      </c>
      <c r="AD49" s="93"/>
      <c r="AE49" s="29">
        <v>314</v>
      </c>
      <c r="AF49" s="29">
        <v>439.6</v>
      </c>
      <c r="AG49" s="29">
        <f>AG11</f>
        <v>423.3</v>
      </c>
      <c r="AH49" s="29">
        <f t="shared" ref="AH49:AH54" si="41">SUM(J49:M49)</f>
        <v>422.79999999999995</v>
      </c>
      <c r="AI49" s="29">
        <f t="shared" ref="AI49:AI54" si="42">SUM(N49:Q49)</f>
        <v>427.5</v>
      </c>
      <c r="AJ49" s="29">
        <f t="shared" ref="AJ49:AJ54" si="43">SUM(R49:U49)</f>
        <v>409.4</v>
      </c>
      <c r="AK49" s="30">
        <f t="shared" ref="AK49:AK55" si="44">SUM(V49:Y49)</f>
        <v>466</v>
      </c>
      <c r="AL49" s="30">
        <f t="shared" ref="AL49:AL54" si="45">SUM(Z49:AC49)</f>
        <v>460.70000000000005</v>
      </c>
    </row>
    <row r="50" spans="1:38" ht="15" customHeight="1" x14ac:dyDescent="0.7">
      <c r="A50" s="90" t="s">
        <v>28</v>
      </c>
      <c r="B50" s="17">
        <v>-72.400000000000006</v>
      </c>
      <c r="C50" s="17">
        <v>-7.9</v>
      </c>
      <c r="D50" s="17">
        <v>-8.1</v>
      </c>
      <c r="E50" s="17">
        <v>-5.9</v>
      </c>
      <c r="F50" s="17">
        <v>-7.1</v>
      </c>
      <c r="G50" s="17">
        <f>-8.8</f>
        <v>-8.8000000000000007</v>
      </c>
      <c r="H50" s="17">
        <v>-7.7</v>
      </c>
      <c r="I50" s="17">
        <v>-7.8</v>
      </c>
      <c r="J50" s="17">
        <v>-6.7</v>
      </c>
      <c r="K50" s="17">
        <v>-9.5</v>
      </c>
      <c r="L50" s="17">
        <v>-8.9</v>
      </c>
      <c r="M50" s="17">
        <v>-8.6</v>
      </c>
      <c r="N50" s="17">
        <v>-6.9</v>
      </c>
      <c r="O50" s="17">
        <v>-6.2</v>
      </c>
      <c r="P50" s="17">
        <v>-5.9</v>
      </c>
      <c r="Q50" s="17">
        <v>-6</v>
      </c>
      <c r="R50" s="17">
        <v>-4.5</v>
      </c>
      <c r="S50" s="17">
        <v>-5.9</v>
      </c>
      <c r="T50" s="17">
        <v>-6</v>
      </c>
      <c r="U50" s="17">
        <v>-6</v>
      </c>
      <c r="V50" s="17">
        <v>-5.5</v>
      </c>
      <c r="W50" s="17">
        <v>-6.3</v>
      </c>
      <c r="X50" s="17">
        <v>-5.2</v>
      </c>
      <c r="Y50" s="18">
        <v>-5</v>
      </c>
      <c r="Z50" s="18">
        <v>-5.0999999999999996</v>
      </c>
      <c r="AA50" s="18">
        <v>-6.2</v>
      </c>
      <c r="AB50" s="18">
        <v>-6.1</v>
      </c>
      <c r="AC50" s="18">
        <v>-6.3</v>
      </c>
      <c r="AD50" s="93"/>
      <c r="AE50" s="17">
        <v>-33.700000000000003</v>
      </c>
      <c r="AF50" s="17">
        <v>-94.3</v>
      </c>
      <c r="AG50" s="17">
        <f>SUM(F50:I50)</f>
        <v>-31.400000000000002</v>
      </c>
      <c r="AH50" s="17">
        <f t="shared" si="41"/>
        <v>-33.700000000000003</v>
      </c>
      <c r="AI50" s="17">
        <f t="shared" si="42"/>
        <v>-25</v>
      </c>
      <c r="AJ50" s="17">
        <f t="shared" si="43"/>
        <v>-22.4</v>
      </c>
      <c r="AK50" s="18">
        <f t="shared" si="44"/>
        <v>-22</v>
      </c>
      <c r="AL50" s="18">
        <f t="shared" si="45"/>
        <v>-23.7</v>
      </c>
    </row>
    <row r="51" spans="1:38" ht="15" customHeight="1" x14ac:dyDescent="0.7">
      <c r="A51" s="90" t="s">
        <v>29</v>
      </c>
      <c r="B51" s="17">
        <v>-2.2000000000000002</v>
      </c>
      <c r="C51" s="17">
        <v>0</v>
      </c>
      <c r="D51" s="17">
        <v>0</v>
      </c>
      <c r="E51" s="17">
        <v>0</v>
      </c>
      <c r="F51" s="17">
        <v>0</v>
      </c>
      <c r="G51" s="17">
        <v>0</v>
      </c>
      <c r="H51" s="17">
        <v>0</v>
      </c>
      <c r="I51" s="17">
        <v>0</v>
      </c>
      <c r="J51" s="17">
        <v>0</v>
      </c>
      <c r="K51" s="17">
        <v>0</v>
      </c>
      <c r="L51" s="17">
        <v>0</v>
      </c>
      <c r="M51" s="17">
        <v>0</v>
      </c>
      <c r="N51" s="17">
        <v>0</v>
      </c>
      <c r="O51" s="17">
        <v>0</v>
      </c>
      <c r="P51" s="17">
        <v>0</v>
      </c>
      <c r="Q51" s="17">
        <v>0</v>
      </c>
      <c r="R51" s="17">
        <v>0</v>
      </c>
      <c r="S51" s="17">
        <v>0</v>
      </c>
      <c r="T51" s="17">
        <v>0</v>
      </c>
      <c r="U51" s="17">
        <v>0</v>
      </c>
      <c r="V51" s="17">
        <v>0</v>
      </c>
      <c r="W51" s="17">
        <v>0</v>
      </c>
      <c r="X51" s="17">
        <v>0</v>
      </c>
      <c r="Y51" s="18">
        <v>0</v>
      </c>
      <c r="Z51" s="18">
        <v>0</v>
      </c>
      <c r="AA51" s="18">
        <v>0</v>
      </c>
      <c r="AB51" s="18">
        <v>0</v>
      </c>
      <c r="AC51" s="18">
        <v>0</v>
      </c>
      <c r="AD51" s="93"/>
      <c r="AE51" s="17">
        <v>0</v>
      </c>
      <c r="AF51" s="17">
        <v>-2.2000000000000002</v>
      </c>
      <c r="AG51" s="17">
        <f>SUM(F51:I51)</f>
        <v>0</v>
      </c>
      <c r="AH51" s="17">
        <f t="shared" si="41"/>
        <v>0</v>
      </c>
      <c r="AI51" s="17">
        <f t="shared" si="42"/>
        <v>0</v>
      </c>
      <c r="AJ51" s="17">
        <f t="shared" si="43"/>
        <v>0</v>
      </c>
      <c r="AK51" s="18">
        <f t="shared" si="44"/>
        <v>0</v>
      </c>
      <c r="AL51" s="18">
        <f t="shared" si="45"/>
        <v>0</v>
      </c>
    </row>
    <row r="52" spans="1:38" ht="15.95" customHeight="1" x14ac:dyDescent="0.7">
      <c r="A52" s="90" t="s">
        <v>30</v>
      </c>
      <c r="B52" s="17">
        <v>0</v>
      </c>
      <c r="C52" s="17">
        <v>0</v>
      </c>
      <c r="D52" s="17">
        <v>0</v>
      </c>
      <c r="E52" s="17">
        <v>0</v>
      </c>
      <c r="F52" s="17">
        <v>-0.8</v>
      </c>
      <c r="G52" s="17">
        <v>-1.4</v>
      </c>
      <c r="H52" s="17">
        <v>-1.4</v>
      </c>
      <c r="I52" s="17">
        <v>-1.4</v>
      </c>
      <c r="J52" s="17">
        <v>-1.3</v>
      </c>
      <c r="K52" s="17">
        <v>-1.4</v>
      </c>
      <c r="L52" s="17">
        <v>-1.4</v>
      </c>
      <c r="M52" s="17">
        <v>-1.5</v>
      </c>
      <c r="N52" s="17">
        <v>-1.4</v>
      </c>
      <c r="O52" s="17">
        <v>-1.9</v>
      </c>
      <c r="P52" s="17">
        <v>-1.9</v>
      </c>
      <c r="Q52" s="17">
        <v>-1.9</v>
      </c>
      <c r="R52" s="17">
        <v>-1.5</v>
      </c>
      <c r="S52" s="17">
        <v>-1.2</v>
      </c>
      <c r="T52" s="17">
        <v>-1.2</v>
      </c>
      <c r="U52" s="17">
        <v>-1.6</v>
      </c>
      <c r="V52" s="17">
        <v>-3.4</v>
      </c>
      <c r="W52" s="17">
        <v>-3.4</v>
      </c>
      <c r="X52" s="17">
        <v>-3.4</v>
      </c>
      <c r="Y52" s="18">
        <v>-3.4</v>
      </c>
      <c r="Z52" s="18">
        <v>-3.1</v>
      </c>
      <c r="AA52" s="18">
        <v>-3</v>
      </c>
      <c r="AB52" s="18">
        <v>-3.4</v>
      </c>
      <c r="AC52" s="18">
        <v>-3.2</v>
      </c>
      <c r="AD52" s="93"/>
      <c r="AE52" s="17">
        <v>0</v>
      </c>
      <c r="AF52" s="17">
        <v>0</v>
      </c>
      <c r="AG52" s="17">
        <f>SUM(F52:I52)</f>
        <v>-5</v>
      </c>
      <c r="AH52" s="17">
        <f t="shared" si="41"/>
        <v>-5.6</v>
      </c>
      <c r="AI52" s="17">
        <f t="shared" si="42"/>
        <v>-7.1</v>
      </c>
      <c r="AJ52" s="17">
        <f t="shared" si="43"/>
        <v>-5.5</v>
      </c>
      <c r="AK52" s="18">
        <f t="shared" si="44"/>
        <v>-13.6</v>
      </c>
      <c r="AL52" s="18">
        <f t="shared" si="45"/>
        <v>-12.7</v>
      </c>
    </row>
    <row r="53" spans="1:38" ht="15" customHeight="1" x14ac:dyDescent="0.7">
      <c r="A53" s="90" t="s">
        <v>36</v>
      </c>
      <c r="B53" s="17">
        <v>0</v>
      </c>
      <c r="C53" s="17">
        <v>0</v>
      </c>
      <c r="D53" s="17">
        <v>0</v>
      </c>
      <c r="E53" s="17">
        <v>0</v>
      </c>
      <c r="F53" s="17">
        <v>0</v>
      </c>
      <c r="G53" s="17">
        <v>0</v>
      </c>
      <c r="H53" s="17">
        <v>0</v>
      </c>
      <c r="I53" s="17">
        <v>0</v>
      </c>
      <c r="J53" s="17">
        <v>0</v>
      </c>
      <c r="K53" s="17">
        <v>0</v>
      </c>
      <c r="L53" s="17">
        <v>0</v>
      </c>
      <c r="M53" s="17">
        <v>0</v>
      </c>
      <c r="N53" s="17">
        <v>-0.2</v>
      </c>
      <c r="O53" s="17">
        <v>-1.7</v>
      </c>
      <c r="P53" s="17">
        <v>-1.7</v>
      </c>
      <c r="Q53" s="17">
        <v>-1.7</v>
      </c>
      <c r="R53" s="17">
        <v>-1.7</v>
      </c>
      <c r="S53" s="17">
        <v>-1.7</v>
      </c>
      <c r="T53" s="17">
        <v>-1.7</v>
      </c>
      <c r="U53" s="17">
        <v>-1.7</v>
      </c>
      <c r="V53" s="17">
        <v>-1.7</v>
      </c>
      <c r="W53" s="17">
        <v>-6.6</v>
      </c>
      <c r="X53" s="17">
        <v>0</v>
      </c>
      <c r="Y53" s="18">
        <v>0</v>
      </c>
      <c r="Z53" s="18">
        <v>0</v>
      </c>
      <c r="AA53" s="18">
        <v>0</v>
      </c>
      <c r="AB53" s="18">
        <v>0</v>
      </c>
      <c r="AC53" s="18">
        <v>0</v>
      </c>
      <c r="AD53" s="93"/>
      <c r="AE53" s="17">
        <v>0</v>
      </c>
      <c r="AF53" s="17">
        <v>0</v>
      </c>
      <c r="AG53" s="17">
        <v>0</v>
      </c>
      <c r="AH53" s="17">
        <f t="shared" si="41"/>
        <v>0</v>
      </c>
      <c r="AI53" s="17">
        <f t="shared" si="42"/>
        <v>-5.3</v>
      </c>
      <c r="AJ53" s="17">
        <f t="shared" si="43"/>
        <v>-6.8</v>
      </c>
      <c r="AK53" s="18">
        <f t="shared" si="44"/>
        <v>-8.2999999999999989</v>
      </c>
      <c r="AL53" s="18">
        <f t="shared" si="45"/>
        <v>0</v>
      </c>
    </row>
    <row r="54" spans="1:38" ht="15.95" customHeight="1" x14ac:dyDescent="0.7">
      <c r="A54" s="90" t="s">
        <v>31</v>
      </c>
      <c r="B54" s="13">
        <v>0</v>
      </c>
      <c r="C54" s="13">
        <v>0</v>
      </c>
      <c r="D54" s="13">
        <v>0</v>
      </c>
      <c r="E54" s="13">
        <v>0</v>
      </c>
      <c r="F54" s="13">
        <v>0</v>
      </c>
      <c r="G54" s="13">
        <v>0</v>
      </c>
      <c r="H54" s="13">
        <v>0</v>
      </c>
      <c r="I54" s="13">
        <v>0</v>
      </c>
      <c r="J54" s="13">
        <v>0</v>
      </c>
      <c r="K54" s="13">
        <v>0</v>
      </c>
      <c r="L54" s="13">
        <v>0</v>
      </c>
      <c r="M54" s="13">
        <v>0</v>
      </c>
      <c r="N54" s="13">
        <v>-6.3</v>
      </c>
      <c r="O54" s="13">
        <v>-0.2</v>
      </c>
      <c r="P54" s="13">
        <v>-0.4</v>
      </c>
      <c r="Q54" s="13">
        <v>0</v>
      </c>
      <c r="R54" s="13">
        <v>0</v>
      </c>
      <c r="S54" s="13">
        <v>0</v>
      </c>
      <c r="T54" s="13">
        <v>0</v>
      </c>
      <c r="U54" s="13">
        <v>0</v>
      </c>
      <c r="V54" s="13">
        <v>0</v>
      </c>
      <c r="W54" s="13">
        <v>-6.3</v>
      </c>
      <c r="X54" s="13">
        <v>-0.3</v>
      </c>
      <c r="Y54" s="14">
        <v>-0.1</v>
      </c>
      <c r="Z54" s="14">
        <v>0</v>
      </c>
      <c r="AA54" s="14">
        <v>0</v>
      </c>
      <c r="AB54" s="14">
        <v>0</v>
      </c>
      <c r="AC54" s="14">
        <v>-12.5</v>
      </c>
      <c r="AD54" s="93"/>
      <c r="AE54" s="13">
        <v>0</v>
      </c>
      <c r="AF54" s="13">
        <v>0</v>
      </c>
      <c r="AG54" s="13">
        <v>0</v>
      </c>
      <c r="AH54" s="13">
        <f t="shared" si="41"/>
        <v>0</v>
      </c>
      <c r="AI54" s="13">
        <f t="shared" si="42"/>
        <v>-6.9</v>
      </c>
      <c r="AJ54" s="13">
        <f t="shared" si="43"/>
        <v>0</v>
      </c>
      <c r="AK54" s="14">
        <f t="shared" si="44"/>
        <v>-6.6999999999999993</v>
      </c>
      <c r="AL54" s="14">
        <f t="shared" si="45"/>
        <v>-12.5</v>
      </c>
    </row>
    <row r="55" spans="1:38" ht="15" customHeight="1" x14ac:dyDescent="0.7">
      <c r="A55" s="90" t="s">
        <v>39</v>
      </c>
      <c r="B55" s="10">
        <v>82.4</v>
      </c>
      <c r="C55" s="10">
        <v>79.5</v>
      </c>
      <c r="D55" s="10">
        <v>86.9</v>
      </c>
      <c r="E55" s="10">
        <v>94.3</v>
      </c>
      <c r="F55" s="10">
        <f t="shared" ref="F55:M55" si="46">SUM(F49:F52)</f>
        <v>93.600000000000009</v>
      </c>
      <c r="G55" s="10">
        <f t="shared" si="46"/>
        <v>97.1</v>
      </c>
      <c r="H55" s="10">
        <f t="shared" si="46"/>
        <v>99.1</v>
      </c>
      <c r="I55" s="10">
        <f t="shared" si="46"/>
        <v>97.1</v>
      </c>
      <c r="J55" s="10">
        <f t="shared" si="46"/>
        <v>96.3</v>
      </c>
      <c r="K55" s="10">
        <f t="shared" si="46"/>
        <v>91.899999999999991</v>
      </c>
      <c r="L55" s="10">
        <f t="shared" si="46"/>
        <v>95.499999999999986</v>
      </c>
      <c r="M55" s="10">
        <f t="shared" si="46"/>
        <v>99.800000000000011</v>
      </c>
      <c r="N55" s="10">
        <f t="shared" ref="N55:AC55" si="47">SUM(N49:N54)</f>
        <v>87.899999999999991</v>
      </c>
      <c r="O55" s="10">
        <f t="shared" si="47"/>
        <v>90.799999999999983</v>
      </c>
      <c r="P55" s="10">
        <f t="shared" si="47"/>
        <v>105.79999999999998</v>
      </c>
      <c r="Q55" s="10">
        <f t="shared" si="47"/>
        <v>98.699999999999989</v>
      </c>
      <c r="R55" s="10">
        <f t="shared" si="47"/>
        <v>88</v>
      </c>
      <c r="S55" s="10">
        <f t="shared" si="47"/>
        <v>96.199999999999989</v>
      </c>
      <c r="T55" s="10">
        <f t="shared" si="47"/>
        <v>94.699999999999989</v>
      </c>
      <c r="U55" s="10">
        <f t="shared" si="47"/>
        <v>95.8</v>
      </c>
      <c r="V55" s="10">
        <f t="shared" si="47"/>
        <v>108.6</v>
      </c>
      <c r="W55" s="10">
        <f t="shared" si="47"/>
        <v>98.300000000000011</v>
      </c>
      <c r="X55" s="10">
        <f t="shared" si="47"/>
        <v>97.399999999999991</v>
      </c>
      <c r="Y55" s="10">
        <f t="shared" si="47"/>
        <v>111.1</v>
      </c>
      <c r="Z55" s="10">
        <f t="shared" si="47"/>
        <v>100.60000000000001</v>
      </c>
      <c r="AA55" s="10">
        <f t="shared" si="47"/>
        <v>103.3</v>
      </c>
      <c r="AB55" s="10">
        <f t="shared" si="47"/>
        <v>101</v>
      </c>
      <c r="AC55" s="11">
        <f t="shared" si="47"/>
        <v>106.9</v>
      </c>
      <c r="AD55" s="93"/>
      <c r="AE55" s="10">
        <v>280.3</v>
      </c>
      <c r="AF55" s="10">
        <v>343.1</v>
      </c>
      <c r="AG55" s="10">
        <f>SUM(AG49:AG52)</f>
        <v>386.90000000000003</v>
      </c>
      <c r="AH55" s="10">
        <f>SUM(AH49:AH52)</f>
        <v>383.49999999999994</v>
      </c>
      <c r="AI55" s="10">
        <f>SUM(AI49:AI54)</f>
        <v>383.2</v>
      </c>
      <c r="AJ55" s="10">
        <f>SUM(AJ49:AJ54)</f>
        <v>374.7</v>
      </c>
      <c r="AK55" s="11">
        <f t="shared" si="44"/>
        <v>415.4</v>
      </c>
      <c r="AL55" s="11">
        <f>SUM(AL49:AL54)</f>
        <v>411.80000000000007</v>
      </c>
    </row>
    <row r="56" spans="1:38" ht="19.149999999999999" customHeight="1" x14ac:dyDescent="0.7">
      <c r="A56" s="90"/>
      <c r="B56" s="93"/>
      <c r="C56" s="93"/>
      <c r="D56" s="93"/>
      <c r="E56" s="93"/>
      <c r="F56" s="93"/>
      <c r="G56" s="93"/>
      <c r="H56" s="93"/>
      <c r="I56" s="93"/>
      <c r="J56" s="93"/>
      <c r="K56" s="93"/>
      <c r="L56" s="93"/>
      <c r="M56" s="93"/>
      <c r="N56" s="93"/>
      <c r="O56" s="93"/>
      <c r="P56" s="93"/>
      <c r="Q56" s="93"/>
      <c r="R56" s="93"/>
      <c r="S56" s="93"/>
      <c r="T56" s="93"/>
      <c r="U56" s="93"/>
      <c r="V56" s="93"/>
      <c r="W56" s="93"/>
      <c r="X56" s="93"/>
      <c r="AD56" s="93"/>
      <c r="AE56" s="93"/>
      <c r="AF56" s="93"/>
      <c r="AG56" s="93"/>
      <c r="AH56" s="93"/>
      <c r="AI56" s="93"/>
      <c r="AJ56" s="93"/>
      <c r="AK56" s="92"/>
      <c r="AL56" s="92"/>
    </row>
    <row r="57" spans="1:38" ht="15" customHeight="1" x14ac:dyDescent="0.7">
      <c r="A57" s="90" t="s">
        <v>40</v>
      </c>
      <c r="B57" s="29">
        <v>126.1</v>
      </c>
      <c r="C57" s="29">
        <v>49.8</v>
      </c>
      <c r="D57" s="29">
        <v>50.8</v>
      </c>
      <c r="E57" s="29">
        <v>56.5</v>
      </c>
      <c r="F57" s="29">
        <v>57</v>
      </c>
      <c r="G57" s="29">
        <f t="shared" ref="G57:L57" si="48">G12</f>
        <v>62.9</v>
      </c>
      <c r="H57" s="29">
        <f t="shared" si="48"/>
        <v>61</v>
      </c>
      <c r="I57" s="29">
        <f t="shared" si="48"/>
        <v>64.5</v>
      </c>
      <c r="J57" s="29">
        <f t="shared" si="48"/>
        <v>39</v>
      </c>
      <c r="K57" s="29">
        <f t="shared" si="48"/>
        <v>63.5</v>
      </c>
      <c r="L57" s="29">
        <f t="shared" si="48"/>
        <v>65.099999999999994</v>
      </c>
      <c r="M57" s="29">
        <v>60.2</v>
      </c>
      <c r="N57" s="29">
        <f>N12</f>
        <v>58.6</v>
      </c>
      <c r="O57" s="29">
        <f>O12</f>
        <v>52.8</v>
      </c>
      <c r="P57" s="29">
        <f>P12</f>
        <v>57.9</v>
      </c>
      <c r="Q57" s="29">
        <v>55.3</v>
      </c>
      <c r="R57" s="29">
        <v>53.5</v>
      </c>
      <c r="S57" s="29">
        <f t="shared" ref="S57:AC57" si="49">S12</f>
        <v>55.3</v>
      </c>
      <c r="T57" s="29">
        <f t="shared" si="49"/>
        <v>56.8</v>
      </c>
      <c r="U57" s="29">
        <f t="shared" si="49"/>
        <v>57.3</v>
      </c>
      <c r="V57" s="29">
        <f t="shared" si="49"/>
        <v>55.8</v>
      </c>
      <c r="W57" s="29">
        <f t="shared" si="49"/>
        <v>60</v>
      </c>
      <c r="X57" s="29">
        <f t="shared" si="49"/>
        <v>60</v>
      </c>
      <c r="Y57" s="29">
        <f t="shared" si="49"/>
        <v>61.3</v>
      </c>
      <c r="Z57" s="29">
        <f t="shared" si="49"/>
        <v>54.1</v>
      </c>
      <c r="AA57" s="29">
        <f t="shared" si="49"/>
        <v>60.9</v>
      </c>
      <c r="AB57" s="29">
        <f t="shared" si="49"/>
        <v>63.3</v>
      </c>
      <c r="AC57" s="30">
        <f t="shared" si="49"/>
        <v>62.9</v>
      </c>
      <c r="AD57" s="93"/>
      <c r="AE57" s="29">
        <v>157.30000000000001</v>
      </c>
      <c r="AF57" s="29">
        <v>283.2</v>
      </c>
      <c r="AG57" s="29">
        <f>AG12</f>
        <v>245.4</v>
      </c>
      <c r="AH57" s="29">
        <f t="shared" ref="AH57:AH62" si="50">SUM(J57:M57)</f>
        <v>227.8</v>
      </c>
      <c r="AI57" s="29">
        <f t="shared" ref="AI57:AI62" si="51">SUM(N57:Q57)</f>
        <v>224.60000000000002</v>
      </c>
      <c r="AJ57" s="29">
        <f t="shared" ref="AJ57:AJ62" si="52">SUM(R57:U57)</f>
        <v>222.89999999999998</v>
      </c>
      <c r="AK57" s="30">
        <f t="shared" ref="AK57:AK63" si="53">SUM(V57:Y57)</f>
        <v>237.10000000000002</v>
      </c>
      <c r="AL57" s="30">
        <f t="shared" ref="AL57:AL62" si="54">SUM(Z57:AC57)</f>
        <v>241.20000000000002</v>
      </c>
    </row>
    <row r="58" spans="1:38" ht="15.95" customHeight="1" x14ac:dyDescent="0.7">
      <c r="A58" s="90" t="s">
        <v>28</v>
      </c>
      <c r="B58" s="17">
        <v>-93.4</v>
      </c>
      <c r="C58" s="17">
        <v>-16.399999999999999</v>
      </c>
      <c r="D58" s="17">
        <v>-15.5</v>
      </c>
      <c r="E58" s="17">
        <v>-15.3</v>
      </c>
      <c r="F58" s="17">
        <v>-15</v>
      </c>
      <c r="G58" s="17">
        <f>-16.9</f>
        <v>-16.899999999999999</v>
      </c>
      <c r="H58" s="17">
        <v>-17.5</v>
      </c>
      <c r="I58" s="17">
        <v>-17</v>
      </c>
      <c r="J58" s="17">
        <v>7.6</v>
      </c>
      <c r="K58" s="17">
        <v>-15.6</v>
      </c>
      <c r="L58" s="17">
        <v>-15.3</v>
      </c>
      <c r="M58" s="17">
        <v>-13.3</v>
      </c>
      <c r="N58" s="17">
        <v>-12.1</v>
      </c>
      <c r="O58" s="17">
        <v>-12.3</v>
      </c>
      <c r="P58" s="17">
        <v>-12.2</v>
      </c>
      <c r="Q58" s="17">
        <v>-12.2</v>
      </c>
      <c r="R58" s="17">
        <v>-11.6</v>
      </c>
      <c r="S58" s="17">
        <v>-13.9</v>
      </c>
      <c r="T58" s="17">
        <v>-13.1</v>
      </c>
      <c r="U58" s="17">
        <v>-12.7</v>
      </c>
      <c r="V58" s="17">
        <v>-12.2</v>
      </c>
      <c r="W58" s="17">
        <v>-15.2</v>
      </c>
      <c r="X58" s="17">
        <v>-14.2</v>
      </c>
      <c r="Y58" s="18">
        <v>-13.5</v>
      </c>
      <c r="Z58" s="18">
        <v>-12.3</v>
      </c>
      <c r="AA58" s="18">
        <v>-14.1</v>
      </c>
      <c r="AB58" s="18">
        <v>-13.7</v>
      </c>
      <c r="AC58" s="18">
        <v>-12.2</v>
      </c>
      <c r="AD58" s="93"/>
      <c r="AE58" s="17">
        <v>-25.6</v>
      </c>
      <c r="AF58" s="17">
        <v>-140.6</v>
      </c>
      <c r="AG58" s="17">
        <f>SUM(F58:I58)</f>
        <v>-66.400000000000006</v>
      </c>
      <c r="AH58" s="17">
        <f t="shared" si="50"/>
        <v>-36.6</v>
      </c>
      <c r="AI58" s="17">
        <f t="shared" si="51"/>
        <v>-48.8</v>
      </c>
      <c r="AJ58" s="17">
        <f t="shared" si="52"/>
        <v>-51.3</v>
      </c>
      <c r="AK58" s="18">
        <f t="shared" si="53"/>
        <v>-55.099999999999994</v>
      </c>
      <c r="AL58" s="18">
        <f t="shared" si="54"/>
        <v>-52.3</v>
      </c>
    </row>
    <row r="59" spans="1:38" ht="15" customHeight="1" x14ac:dyDescent="0.7">
      <c r="A59" s="90" t="s">
        <v>41</v>
      </c>
      <c r="B59" s="17">
        <v>0</v>
      </c>
      <c r="C59" s="17">
        <v>0</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0</v>
      </c>
      <c r="U59" s="17">
        <v>0</v>
      </c>
      <c r="V59" s="17">
        <v>0</v>
      </c>
      <c r="W59" s="17">
        <v>0</v>
      </c>
      <c r="X59" s="17">
        <v>0</v>
      </c>
      <c r="Y59" s="18">
        <v>0</v>
      </c>
      <c r="Z59" s="18">
        <v>0</v>
      </c>
      <c r="AA59" s="18">
        <v>0</v>
      </c>
      <c r="AB59" s="18">
        <v>0</v>
      </c>
      <c r="AC59" s="18">
        <v>0</v>
      </c>
      <c r="AD59" s="93"/>
      <c r="AE59" s="17">
        <v>-9.4</v>
      </c>
      <c r="AF59" s="17">
        <v>0</v>
      </c>
      <c r="AG59" s="17">
        <f>SUM(F59:I59)</f>
        <v>0</v>
      </c>
      <c r="AH59" s="17">
        <f t="shared" si="50"/>
        <v>0</v>
      </c>
      <c r="AI59" s="17">
        <f t="shared" si="51"/>
        <v>0</v>
      </c>
      <c r="AJ59" s="17">
        <f t="shared" si="52"/>
        <v>0</v>
      </c>
      <c r="AK59" s="18">
        <f t="shared" si="53"/>
        <v>0</v>
      </c>
      <c r="AL59" s="18">
        <f t="shared" si="54"/>
        <v>0</v>
      </c>
    </row>
    <row r="60" spans="1:38" ht="15" customHeight="1" x14ac:dyDescent="0.7">
      <c r="A60" s="90" t="s">
        <v>29</v>
      </c>
      <c r="B60" s="17">
        <v>-2.2999999999999998</v>
      </c>
      <c r="C60" s="17">
        <v>0</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0</v>
      </c>
      <c r="V60" s="17">
        <v>0</v>
      </c>
      <c r="W60" s="17">
        <v>0</v>
      </c>
      <c r="X60" s="17">
        <v>0</v>
      </c>
      <c r="Y60" s="18">
        <v>0</v>
      </c>
      <c r="Z60" s="18">
        <v>0</v>
      </c>
      <c r="AA60" s="18">
        <v>0</v>
      </c>
      <c r="AB60" s="18">
        <v>0</v>
      </c>
      <c r="AC60" s="18">
        <v>0</v>
      </c>
      <c r="AD60" s="93"/>
      <c r="AE60" s="17">
        <v>0</v>
      </c>
      <c r="AF60" s="17">
        <v>-2.2999999999999998</v>
      </c>
      <c r="AG60" s="17">
        <f>SUM(F60:I60)</f>
        <v>0</v>
      </c>
      <c r="AH60" s="17">
        <f t="shared" si="50"/>
        <v>0</v>
      </c>
      <c r="AI60" s="17">
        <f t="shared" si="51"/>
        <v>0</v>
      </c>
      <c r="AJ60" s="17">
        <f t="shared" si="52"/>
        <v>0</v>
      </c>
      <c r="AK60" s="18">
        <f t="shared" si="53"/>
        <v>0</v>
      </c>
      <c r="AL60" s="18">
        <f t="shared" si="54"/>
        <v>0</v>
      </c>
    </row>
    <row r="61" spans="1:38" ht="15" customHeight="1" x14ac:dyDescent="0.7">
      <c r="A61" s="90" t="s">
        <v>36</v>
      </c>
      <c r="B61" s="17">
        <v>0</v>
      </c>
      <c r="C61" s="17">
        <v>0</v>
      </c>
      <c r="D61" s="17">
        <v>0</v>
      </c>
      <c r="E61" s="17">
        <v>0</v>
      </c>
      <c r="F61" s="17">
        <v>-1</v>
      </c>
      <c r="G61" s="17">
        <v>0</v>
      </c>
      <c r="H61" s="17">
        <v>0</v>
      </c>
      <c r="I61" s="17">
        <v>-0.4</v>
      </c>
      <c r="J61" s="17">
        <v>0</v>
      </c>
      <c r="K61" s="17">
        <v>-0.1</v>
      </c>
      <c r="L61" s="17">
        <v>0</v>
      </c>
      <c r="M61" s="17">
        <v>0</v>
      </c>
      <c r="N61" s="17">
        <v>-1.2</v>
      </c>
      <c r="O61" s="17">
        <v>0</v>
      </c>
      <c r="P61" s="17">
        <v>0</v>
      </c>
      <c r="Q61" s="17">
        <v>-0.6</v>
      </c>
      <c r="R61" s="17">
        <v>-0.1</v>
      </c>
      <c r="S61" s="17">
        <v>-0.1</v>
      </c>
      <c r="T61" s="17">
        <v>-1</v>
      </c>
      <c r="U61" s="17">
        <v>-1.8</v>
      </c>
      <c r="V61" s="17">
        <v>-0.3</v>
      </c>
      <c r="W61" s="17">
        <v>-0.1</v>
      </c>
      <c r="X61" s="17">
        <v>0</v>
      </c>
      <c r="Y61" s="18">
        <v>0</v>
      </c>
      <c r="Z61" s="18">
        <v>0</v>
      </c>
      <c r="AA61" s="18">
        <v>-1.3</v>
      </c>
      <c r="AB61" s="18">
        <v>-0.8</v>
      </c>
      <c r="AC61" s="18">
        <v>-0.1</v>
      </c>
      <c r="AD61" s="93"/>
      <c r="AE61" s="17">
        <v>0</v>
      </c>
      <c r="AF61" s="17">
        <v>0</v>
      </c>
      <c r="AG61" s="17">
        <f>SUM(F61:I61)</f>
        <v>-1.4</v>
      </c>
      <c r="AH61" s="17">
        <f t="shared" si="50"/>
        <v>-0.1</v>
      </c>
      <c r="AI61" s="17">
        <f t="shared" si="51"/>
        <v>-1.7999999999999998</v>
      </c>
      <c r="AJ61" s="17">
        <f t="shared" si="52"/>
        <v>-3</v>
      </c>
      <c r="AK61" s="18">
        <f t="shared" si="53"/>
        <v>-0.4</v>
      </c>
      <c r="AL61" s="18">
        <f t="shared" si="54"/>
        <v>-2.2000000000000002</v>
      </c>
    </row>
    <row r="62" spans="1:38" ht="15.95" customHeight="1" x14ac:dyDescent="0.7">
      <c r="A62" s="90" t="s">
        <v>31</v>
      </c>
      <c r="B62" s="13">
        <v>0</v>
      </c>
      <c r="C62" s="13">
        <v>0</v>
      </c>
      <c r="D62" s="13">
        <v>0</v>
      </c>
      <c r="E62" s="13">
        <v>0</v>
      </c>
      <c r="F62" s="13">
        <v>0</v>
      </c>
      <c r="G62" s="13">
        <v>0</v>
      </c>
      <c r="H62" s="13">
        <v>0</v>
      </c>
      <c r="I62" s="13">
        <v>0</v>
      </c>
      <c r="J62" s="13">
        <v>0</v>
      </c>
      <c r="K62" s="13">
        <v>0</v>
      </c>
      <c r="L62" s="13">
        <v>0</v>
      </c>
      <c r="M62" s="13">
        <v>0</v>
      </c>
      <c r="N62" s="13">
        <v>-2.2999999999999998</v>
      </c>
      <c r="O62" s="13">
        <v>-0.1</v>
      </c>
      <c r="P62" s="13">
        <v>-0.1</v>
      </c>
      <c r="Q62" s="13">
        <v>0</v>
      </c>
      <c r="R62" s="13">
        <v>0</v>
      </c>
      <c r="S62" s="13">
        <v>0</v>
      </c>
      <c r="T62" s="13">
        <v>0</v>
      </c>
      <c r="U62" s="13">
        <v>0</v>
      </c>
      <c r="V62" s="13">
        <v>0</v>
      </c>
      <c r="W62" s="13">
        <v>-1.5</v>
      </c>
      <c r="X62" s="13">
        <v>-0.3</v>
      </c>
      <c r="Y62" s="14">
        <v>-0.1</v>
      </c>
      <c r="Z62" s="14">
        <v>0</v>
      </c>
      <c r="AA62" s="14">
        <v>0</v>
      </c>
      <c r="AB62" s="14">
        <v>0</v>
      </c>
      <c r="AC62" s="14">
        <v>-2.6</v>
      </c>
      <c r="AD62" s="93"/>
      <c r="AE62" s="13">
        <v>0</v>
      </c>
      <c r="AF62" s="13">
        <v>0</v>
      </c>
      <c r="AG62" s="13">
        <v>0</v>
      </c>
      <c r="AH62" s="13">
        <f t="shared" si="50"/>
        <v>0</v>
      </c>
      <c r="AI62" s="13">
        <f t="shared" si="51"/>
        <v>-2.5</v>
      </c>
      <c r="AJ62" s="13">
        <f t="shared" si="52"/>
        <v>0</v>
      </c>
      <c r="AK62" s="14">
        <f t="shared" si="53"/>
        <v>-1.9000000000000001</v>
      </c>
      <c r="AL62" s="14">
        <f t="shared" si="54"/>
        <v>-2.6</v>
      </c>
    </row>
    <row r="63" spans="1:38" ht="15" customHeight="1" x14ac:dyDescent="0.7">
      <c r="A63" s="90" t="s">
        <v>42</v>
      </c>
      <c r="B63" s="10">
        <v>30.4</v>
      </c>
      <c r="C63" s="10">
        <v>33.4</v>
      </c>
      <c r="D63" s="10">
        <v>35.299999999999997</v>
      </c>
      <c r="E63" s="10">
        <v>41.2</v>
      </c>
      <c r="F63" s="10">
        <f t="shared" ref="F63:M63" si="55">SUM(F57:F61)</f>
        <v>41</v>
      </c>
      <c r="G63" s="10">
        <f t="shared" si="55"/>
        <v>46</v>
      </c>
      <c r="H63" s="10">
        <f t="shared" si="55"/>
        <v>43.5</v>
      </c>
      <c r="I63" s="10">
        <f t="shared" si="55"/>
        <v>47.1</v>
      </c>
      <c r="J63" s="10">
        <f t="shared" si="55"/>
        <v>46.6</v>
      </c>
      <c r="K63" s="10">
        <f t="shared" si="55"/>
        <v>47.8</v>
      </c>
      <c r="L63" s="10">
        <f t="shared" si="55"/>
        <v>49.8</v>
      </c>
      <c r="M63" s="10">
        <f t="shared" si="55"/>
        <v>46.900000000000006</v>
      </c>
      <c r="N63" s="10">
        <f t="shared" ref="N63:AC63" si="56">SUM(N57:N62)</f>
        <v>43</v>
      </c>
      <c r="O63" s="10">
        <f t="shared" si="56"/>
        <v>40.4</v>
      </c>
      <c r="P63" s="10">
        <f t="shared" si="56"/>
        <v>45.6</v>
      </c>
      <c r="Q63" s="10">
        <f t="shared" si="56"/>
        <v>42.499999999999993</v>
      </c>
      <c r="R63" s="10">
        <f t="shared" si="56"/>
        <v>41.8</v>
      </c>
      <c r="S63" s="10">
        <f t="shared" si="56"/>
        <v>41.3</v>
      </c>
      <c r="T63" s="10">
        <f t="shared" si="56"/>
        <v>42.699999999999996</v>
      </c>
      <c r="U63" s="10">
        <f t="shared" si="56"/>
        <v>42.8</v>
      </c>
      <c r="V63" s="10">
        <f t="shared" si="56"/>
        <v>43.3</v>
      </c>
      <c r="W63" s="10">
        <f t="shared" si="56"/>
        <v>43.199999999999996</v>
      </c>
      <c r="X63" s="10">
        <f t="shared" si="56"/>
        <v>45.5</v>
      </c>
      <c r="Y63" s="10">
        <f t="shared" si="56"/>
        <v>47.699999999999996</v>
      </c>
      <c r="Z63" s="10">
        <f t="shared" si="56"/>
        <v>41.8</v>
      </c>
      <c r="AA63" s="10">
        <f t="shared" si="56"/>
        <v>45.5</v>
      </c>
      <c r="AB63" s="10">
        <f t="shared" si="56"/>
        <v>48.8</v>
      </c>
      <c r="AC63" s="11">
        <f t="shared" si="56"/>
        <v>48</v>
      </c>
      <c r="AD63" s="93"/>
      <c r="AE63" s="10">
        <v>122.3</v>
      </c>
      <c r="AF63" s="10">
        <v>140.30000000000001</v>
      </c>
      <c r="AG63" s="10">
        <f>SUM(AG57:AG61)</f>
        <v>177.6</v>
      </c>
      <c r="AH63" s="10">
        <f>SUM(AH57:AH61)</f>
        <v>191.10000000000002</v>
      </c>
      <c r="AI63" s="10">
        <f>SUM(AI57:AI62)</f>
        <v>171.5</v>
      </c>
      <c r="AJ63" s="10">
        <f>SUM(AJ57:AJ62)</f>
        <v>168.59999999999997</v>
      </c>
      <c r="AK63" s="11">
        <f t="shared" si="53"/>
        <v>179.7</v>
      </c>
      <c r="AL63" s="11">
        <f>SUM(AL57:AL62)</f>
        <v>184.10000000000005</v>
      </c>
    </row>
    <row r="64" spans="1:38" ht="15.95" customHeight="1" x14ac:dyDescent="0.7">
      <c r="A64" s="90"/>
      <c r="B64" s="93"/>
      <c r="C64" s="93"/>
      <c r="D64" s="93"/>
      <c r="E64" s="93"/>
      <c r="F64" s="93"/>
      <c r="G64" s="93"/>
      <c r="H64" s="93"/>
      <c r="I64" s="93"/>
      <c r="J64" s="93"/>
      <c r="K64" s="93"/>
      <c r="L64" s="93"/>
      <c r="M64" s="93"/>
      <c r="N64" s="93"/>
      <c r="O64" s="93"/>
      <c r="P64" s="93"/>
      <c r="Q64" s="93"/>
      <c r="R64" s="93"/>
      <c r="S64" s="93"/>
      <c r="T64" s="93"/>
      <c r="U64" s="93"/>
      <c r="V64" s="93"/>
      <c r="W64" s="93"/>
      <c r="X64" s="93"/>
      <c r="AD64" s="93"/>
      <c r="AE64" s="93"/>
      <c r="AF64" s="93"/>
      <c r="AG64" s="93"/>
      <c r="AH64" s="93"/>
      <c r="AI64" s="93"/>
      <c r="AJ64" s="93"/>
      <c r="AK64" s="92"/>
      <c r="AL64" s="92"/>
    </row>
    <row r="65" spans="1:38" ht="15.95" customHeight="1" x14ac:dyDescent="0.7">
      <c r="A65" s="25" t="s">
        <v>43</v>
      </c>
      <c r="B65" s="29">
        <v>0</v>
      </c>
      <c r="C65" s="29">
        <v>0</v>
      </c>
      <c r="D65" s="29">
        <v>0</v>
      </c>
      <c r="E65" s="29">
        <v>0</v>
      </c>
      <c r="F65" s="29">
        <v>0</v>
      </c>
      <c r="G65" s="29">
        <v>0</v>
      </c>
      <c r="H65" s="29">
        <v>0</v>
      </c>
      <c r="I65" s="29">
        <v>0</v>
      </c>
      <c r="J65" s="29">
        <v>0</v>
      </c>
      <c r="K65" s="29">
        <v>0</v>
      </c>
      <c r="L65" s="29">
        <v>0</v>
      </c>
      <c r="M65" s="29">
        <v>398.2</v>
      </c>
      <c r="N65" s="29">
        <v>17.3</v>
      </c>
      <c r="O65" s="29">
        <f>O13</f>
        <v>0</v>
      </c>
      <c r="P65" s="29">
        <f>P13</f>
        <v>0</v>
      </c>
      <c r="Q65" s="29">
        <v>14</v>
      </c>
      <c r="R65" s="29">
        <v>0</v>
      </c>
      <c r="S65" s="29">
        <f t="shared" ref="S65:AC65" si="57">S13</f>
        <v>8.6999999999999993</v>
      </c>
      <c r="T65" s="29">
        <f t="shared" si="57"/>
        <v>4</v>
      </c>
      <c r="U65" s="29">
        <f t="shared" si="57"/>
        <v>162.5</v>
      </c>
      <c r="V65" s="29">
        <f t="shared" si="57"/>
        <v>0</v>
      </c>
      <c r="W65" s="29">
        <f t="shared" si="57"/>
        <v>2.2000000000000002</v>
      </c>
      <c r="X65" s="29">
        <f t="shared" si="57"/>
        <v>0</v>
      </c>
      <c r="Y65" s="29">
        <f t="shared" si="57"/>
        <v>-157.4</v>
      </c>
      <c r="Z65" s="29">
        <f t="shared" si="57"/>
        <v>0</v>
      </c>
      <c r="AA65" s="29">
        <f t="shared" si="57"/>
        <v>0</v>
      </c>
      <c r="AB65" s="29">
        <f t="shared" si="57"/>
        <v>0</v>
      </c>
      <c r="AC65" s="30">
        <f t="shared" si="57"/>
        <v>0.1</v>
      </c>
      <c r="AD65" s="93"/>
      <c r="AE65" s="29">
        <v>0</v>
      </c>
      <c r="AF65" s="29">
        <v>0</v>
      </c>
      <c r="AG65" s="29">
        <v>0</v>
      </c>
      <c r="AH65" s="29">
        <f>SUM(J65:M65)</f>
        <v>398.2</v>
      </c>
      <c r="AI65" s="29">
        <f>SUM(N65:Q65)</f>
        <v>31.3</v>
      </c>
      <c r="AJ65" s="29">
        <f>SUM(R65:U65)</f>
        <v>175.2</v>
      </c>
      <c r="AK65" s="30">
        <f>SUM(V65:Y65)</f>
        <v>-155.20000000000002</v>
      </c>
      <c r="AL65" s="30">
        <f>SUM(Z65:AC65)</f>
        <v>0.1</v>
      </c>
    </row>
    <row r="66" spans="1:38" ht="15.95" customHeight="1" x14ac:dyDescent="0.7">
      <c r="A66" s="25" t="s">
        <v>14</v>
      </c>
      <c r="B66" s="13">
        <v>0</v>
      </c>
      <c r="C66" s="13">
        <v>0</v>
      </c>
      <c r="D66" s="13">
        <v>0</v>
      </c>
      <c r="E66" s="13">
        <v>0</v>
      </c>
      <c r="F66" s="13">
        <v>0</v>
      </c>
      <c r="G66" s="13">
        <v>0</v>
      </c>
      <c r="H66" s="13">
        <v>0</v>
      </c>
      <c r="I66" s="13">
        <v>0</v>
      </c>
      <c r="J66" s="13">
        <v>0</v>
      </c>
      <c r="K66" s="13">
        <v>0</v>
      </c>
      <c r="L66" s="13">
        <v>0</v>
      </c>
      <c r="M66" s="13">
        <v>-398.2</v>
      </c>
      <c r="N66" s="13">
        <v>-17.3</v>
      </c>
      <c r="O66" s="13">
        <v>0</v>
      </c>
      <c r="P66" s="13">
        <v>0</v>
      </c>
      <c r="Q66" s="13">
        <v>-14</v>
      </c>
      <c r="R66" s="13">
        <v>0</v>
      </c>
      <c r="S66" s="13">
        <v>-8.6999999999999993</v>
      </c>
      <c r="T66" s="13">
        <v>-4</v>
      </c>
      <c r="U66" s="13">
        <v>-162.5</v>
      </c>
      <c r="V66" s="13">
        <v>0</v>
      </c>
      <c r="W66" s="13">
        <v>-2.2000000000000002</v>
      </c>
      <c r="X66" s="45"/>
      <c r="Y66" s="14">
        <v>157.4</v>
      </c>
      <c r="Z66" s="14">
        <v>0</v>
      </c>
      <c r="AA66" s="14">
        <v>0</v>
      </c>
      <c r="AB66" s="14">
        <v>0</v>
      </c>
      <c r="AC66" s="14">
        <v>-0.1</v>
      </c>
      <c r="AD66" s="93"/>
      <c r="AE66" s="13">
        <v>0</v>
      </c>
      <c r="AF66" s="13">
        <v>0</v>
      </c>
      <c r="AG66" s="13">
        <v>0</v>
      </c>
      <c r="AH66" s="13">
        <f>SUM(J66:M66)</f>
        <v>-398.2</v>
      </c>
      <c r="AI66" s="13">
        <f>SUM(N66:Q66)</f>
        <v>-31.3</v>
      </c>
      <c r="AJ66" s="13">
        <f>SUM(R66:U66)</f>
        <v>-175.2</v>
      </c>
      <c r="AK66" s="14">
        <f>SUM(V66:Y66)</f>
        <v>155.20000000000002</v>
      </c>
      <c r="AL66" s="14">
        <f>SUM(Z66:AC66)</f>
        <v>-0.1</v>
      </c>
    </row>
    <row r="67" spans="1:38" ht="15.95" customHeight="1" x14ac:dyDescent="0.7">
      <c r="A67" s="25" t="s">
        <v>44</v>
      </c>
      <c r="B67" s="10">
        <f t="shared" ref="B67:M67" si="58">SUM(B65:B66)</f>
        <v>0</v>
      </c>
      <c r="C67" s="10">
        <f t="shared" si="58"/>
        <v>0</v>
      </c>
      <c r="D67" s="10">
        <f t="shared" si="58"/>
        <v>0</v>
      </c>
      <c r="E67" s="10">
        <f t="shared" si="58"/>
        <v>0</v>
      </c>
      <c r="F67" s="10">
        <f t="shared" si="58"/>
        <v>0</v>
      </c>
      <c r="G67" s="10">
        <f t="shared" si="58"/>
        <v>0</v>
      </c>
      <c r="H67" s="10">
        <f t="shared" si="58"/>
        <v>0</v>
      </c>
      <c r="I67" s="10">
        <f t="shared" si="58"/>
        <v>0</v>
      </c>
      <c r="J67" s="10">
        <f t="shared" si="58"/>
        <v>0</v>
      </c>
      <c r="K67" s="10">
        <f t="shared" si="58"/>
        <v>0</v>
      </c>
      <c r="L67" s="10">
        <f t="shared" si="58"/>
        <v>0</v>
      </c>
      <c r="M67" s="10">
        <f t="shared" si="58"/>
        <v>0</v>
      </c>
      <c r="N67" s="10">
        <v>0</v>
      </c>
      <c r="O67" s="10">
        <f t="shared" ref="O67:AC67" si="59">SUM(O65:O66)</f>
        <v>0</v>
      </c>
      <c r="P67" s="10">
        <f t="shared" si="59"/>
        <v>0</v>
      </c>
      <c r="Q67" s="10">
        <f t="shared" si="59"/>
        <v>0</v>
      </c>
      <c r="R67" s="10">
        <f t="shared" si="59"/>
        <v>0</v>
      </c>
      <c r="S67" s="10">
        <f t="shared" si="59"/>
        <v>0</v>
      </c>
      <c r="T67" s="10">
        <f t="shared" si="59"/>
        <v>0</v>
      </c>
      <c r="U67" s="10">
        <f t="shared" si="59"/>
        <v>0</v>
      </c>
      <c r="V67" s="10">
        <f t="shared" si="59"/>
        <v>0</v>
      </c>
      <c r="W67" s="10">
        <f t="shared" si="59"/>
        <v>0</v>
      </c>
      <c r="X67" s="10">
        <f t="shared" si="59"/>
        <v>0</v>
      </c>
      <c r="Y67" s="10">
        <f t="shared" si="59"/>
        <v>0</v>
      </c>
      <c r="Z67" s="10">
        <f t="shared" si="59"/>
        <v>0</v>
      </c>
      <c r="AA67" s="10">
        <f t="shared" si="59"/>
        <v>0</v>
      </c>
      <c r="AB67" s="10">
        <f t="shared" si="59"/>
        <v>0</v>
      </c>
      <c r="AC67" s="11">
        <f t="shared" si="59"/>
        <v>0</v>
      </c>
      <c r="AD67" s="93"/>
      <c r="AE67" s="10">
        <f t="shared" ref="AE67:AJ67" si="60">SUM(AE65:AE66)</f>
        <v>0</v>
      </c>
      <c r="AF67" s="10">
        <f t="shared" si="60"/>
        <v>0</v>
      </c>
      <c r="AG67" s="10">
        <f t="shared" si="60"/>
        <v>0</v>
      </c>
      <c r="AH67" s="10">
        <f t="shared" si="60"/>
        <v>0</v>
      </c>
      <c r="AI67" s="10">
        <f t="shared" si="60"/>
        <v>0</v>
      </c>
      <c r="AJ67" s="10">
        <f t="shared" si="60"/>
        <v>0</v>
      </c>
      <c r="AK67" s="11">
        <f>SUM(V67:Y67)</f>
        <v>0</v>
      </c>
      <c r="AL67" s="11">
        <f>SUM(AL65:AL66)</f>
        <v>0</v>
      </c>
    </row>
    <row r="68" spans="1:38" ht="15.95" customHeight="1" x14ac:dyDescent="0.7">
      <c r="A68" s="90"/>
      <c r="B68" s="93"/>
      <c r="C68" s="93"/>
      <c r="D68" s="93"/>
      <c r="E68" s="93"/>
      <c r="F68" s="93"/>
      <c r="G68" s="93"/>
      <c r="H68" s="93"/>
      <c r="I68" s="93"/>
      <c r="J68" s="93"/>
      <c r="K68" s="93"/>
      <c r="L68" s="93"/>
      <c r="M68" s="93"/>
      <c r="N68" s="93"/>
      <c r="O68" s="93"/>
      <c r="P68" s="93"/>
      <c r="Q68" s="93"/>
      <c r="R68" s="93"/>
      <c r="S68" s="93"/>
      <c r="T68" s="93"/>
      <c r="U68" s="93"/>
      <c r="V68" s="93"/>
      <c r="W68" s="93"/>
      <c r="X68" s="93"/>
      <c r="AD68" s="93"/>
      <c r="AE68" s="93"/>
      <c r="AF68" s="93"/>
      <c r="AG68" s="93"/>
      <c r="AH68" s="93"/>
      <c r="AI68" s="93"/>
      <c r="AJ68" s="93"/>
      <c r="AK68" s="92"/>
      <c r="AL68" s="92"/>
    </row>
    <row r="69" spans="1:38" ht="15" customHeight="1" x14ac:dyDescent="0.7">
      <c r="A69" s="90" t="s">
        <v>45</v>
      </c>
      <c r="B69" s="29">
        <v>661.6</v>
      </c>
      <c r="C69" s="29">
        <v>256.89999999999998</v>
      </c>
      <c r="D69" s="29">
        <v>279</v>
      </c>
      <c r="E69" s="29">
        <v>293.5</v>
      </c>
      <c r="F69" s="29">
        <f t="shared" ref="F69:L69" si="61">F57+F49+F42</f>
        <v>308.5</v>
      </c>
      <c r="G69" s="29">
        <f t="shared" si="61"/>
        <v>332.6</v>
      </c>
      <c r="H69" s="29">
        <f t="shared" si="61"/>
        <v>342</v>
      </c>
      <c r="I69" s="29">
        <f t="shared" si="61"/>
        <v>347.70000000000005</v>
      </c>
      <c r="J69" s="29">
        <f t="shared" si="61"/>
        <v>325.10000000000002</v>
      </c>
      <c r="K69" s="29">
        <f t="shared" si="61"/>
        <v>352.1</v>
      </c>
      <c r="L69" s="29">
        <f t="shared" si="61"/>
        <v>354.2</v>
      </c>
      <c r="M69" s="29">
        <v>744.9</v>
      </c>
      <c r="N69" s="29">
        <v>359.8</v>
      </c>
      <c r="O69" s="29">
        <f>O57+O49+O42+O65</f>
        <v>339.1</v>
      </c>
      <c r="P69" s="29">
        <f>P57+P49+P42+P65</f>
        <v>360.9</v>
      </c>
      <c r="Q69" s="29">
        <v>379.5</v>
      </c>
      <c r="R69" s="29">
        <v>360</v>
      </c>
      <c r="S69" s="29">
        <f t="shared" ref="S69:AC69" si="62">S57+S49+S42+S65</f>
        <v>384</v>
      </c>
      <c r="T69" s="29">
        <f t="shared" si="62"/>
        <v>392</v>
      </c>
      <c r="U69" s="29">
        <f t="shared" si="62"/>
        <v>563.4</v>
      </c>
      <c r="V69" s="29">
        <f t="shared" si="62"/>
        <v>410.2</v>
      </c>
      <c r="W69" s="29">
        <f t="shared" si="62"/>
        <v>445.90000000000003</v>
      </c>
      <c r="X69" s="29">
        <f t="shared" si="62"/>
        <v>382.70000000000005</v>
      </c>
      <c r="Y69" s="29">
        <f t="shared" si="62"/>
        <v>245.6</v>
      </c>
      <c r="Z69" s="29">
        <f t="shared" si="62"/>
        <v>382</v>
      </c>
      <c r="AA69" s="29">
        <f t="shared" si="62"/>
        <v>400.5</v>
      </c>
      <c r="AB69" s="29">
        <f t="shared" si="62"/>
        <v>399.5</v>
      </c>
      <c r="AC69" s="30">
        <f t="shared" si="62"/>
        <v>434.90000000000003</v>
      </c>
      <c r="AD69" s="93"/>
      <c r="AE69" s="29">
        <v>851.6</v>
      </c>
      <c r="AF69" s="29">
        <v>1491</v>
      </c>
      <c r="AG69" s="29">
        <f>AG57+AG49+AG42</f>
        <v>1330.8000000000002</v>
      </c>
      <c r="AH69" s="29">
        <f t="shared" ref="AH69:AH76" si="63">SUM(J69:M69)</f>
        <v>1776.3000000000002</v>
      </c>
      <c r="AI69" s="29">
        <f t="shared" ref="AI69:AI76" si="64">SUM(N69:Q69)</f>
        <v>1439.3000000000002</v>
      </c>
      <c r="AJ69" s="29">
        <f t="shared" ref="AJ69:AJ76" si="65">SUM(R69:U69)</f>
        <v>1699.4</v>
      </c>
      <c r="AK69" s="30">
        <f t="shared" ref="AK69:AK77" si="66">SUM(V69:Y69)</f>
        <v>1484.4</v>
      </c>
      <c r="AL69" s="30">
        <f t="shared" ref="AL69:AL76" si="67">SUM(Z69:AC69)</f>
        <v>1616.9</v>
      </c>
    </row>
    <row r="70" spans="1:38" ht="15" customHeight="1" x14ac:dyDescent="0.7">
      <c r="A70" s="90" t="s">
        <v>28</v>
      </c>
      <c r="B70" s="17">
        <v>-448.7</v>
      </c>
      <c r="C70" s="17">
        <v>-52.2</v>
      </c>
      <c r="D70" s="17">
        <v>-51.8</v>
      </c>
      <c r="E70" s="17">
        <v>-50.4</v>
      </c>
      <c r="F70" s="17">
        <f t="shared" ref="F70:L70" si="68">F43+F50+F58</f>
        <v>-52.6</v>
      </c>
      <c r="G70" s="17">
        <f t="shared" si="68"/>
        <v>-63.4</v>
      </c>
      <c r="H70" s="17">
        <f t="shared" si="68"/>
        <v>-64.099999999999994</v>
      </c>
      <c r="I70" s="17">
        <f t="shared" si="68"/>
        <v>-65.3</v>
      </c>
      <c r="J70" s="17">
        <f t="shared" si="68"/>
        <v>-36.300000000000004</v>
      </c>
      <c r="K70" s="17">
        <f t="shared" si="68"/>
        <v>-72.099999999999994</v>
      </c>
      <c r="L70" s="17">
        <f t="shared" si="68"/>
        <v>-71.099999999999994</v>
      </c>
      <c r="M70" s="17">
        <v>-64.900000000000006</v>
      </c>
      <c r="N70" s="17">
        <v>-62.5</v>
      </c>
      <c r="O70" s="17">
        <f>O43+O50+O58</f>
        <v>-68</v>
      </c>
      <c r="P70" s="17">
        <f>P43+P50+P58</f>
        <v>-66.8</v>
      </c>
      <c r="Q70" s="17">
        <v>-66.599999999999994</v>
      </c>
      <c r="R70" s="17">
        <v>-66.599999999999994</v>
      </c>
      <c r="S70" s="17">
        <f t="shared" ref="S70:AC70" si="69">S43+S50+S58</f>
        <v>-78.300000000000011</v>
      </c>
      <c r="T70" s="17">
        <f t="shared" si="69"/>
        <v>-79.699999999999989</v>
      </c>
      <c r="U70" s="17">
        <f t="shared" si="69"/>
        <v>-81.400000000000006</v>
      </c>
      <c r="V70" s="17">
        <f t="shared" si="69"/>
        <v>-70.599999999999994</v>
      </c>
      <c r="W70" s="17">
        <f t="shared" si="69"/>
        <v>-88.9</v>
      </c>
      <c r="X70" s="17">
        <f t="shared" si="69"/>
        <v>-78</v>
      </c>
      <c r="Y70" s="17">
        <f t="shared" si="69"/>
        <v>-77.2</v>
      </c>
      <c r="Z70" s="17">
        <f t="shared" si="69"/>
        <v>-72.8</v>
      </c>
      <c r="AA70" s="17">
        <f t="shared" si="69"/>
        <v>-84.5</v>
      </c>
      <c r="AB70" s="17">
        <f t="shared" si="69"/>
        <v>-86.5</v>
      </c>
      <c r="AC70" s="18">
        <f t="shared" si="69"/>
        <v>-79.8</v>
      </c>
      <c r="AD70" s="93"/>
      <c r="AE70" s="17">
        <v>-152.4</v>
      </c>
      <c r="AF70" s="17">
        <v>-603.1</v>
      </c>
      <c r="AG70" s="17">
        <f>AG43+AG50+AG58</f>
        <v>-245.4</v>
      </c>
      <c r="AH70" s="17">
        <f t="shared" si="63"/>
        <v>-244.4</v>
      </c>
      <c r="AI70" s="17">
        <f t="shared" si="64"/>
        <v>-263.89999999999998</v>
      </c>
      <c r="AJ70" s="17">
        <f t="shared" si="65"/>
        <v>-306</v>
      </c>
      <c r="AK70" s="18">
        <f t="shared" si="66"/>
        <v>-314.7</v>
      </c>
      <c r="AL70" s="18">
        <f t="shared" si="67"/>
        <v>-323.60000000000002</v>
      </c>
    </row>
    <row r="71" spans="1:38" ht="15" customHeight="1" x14ac:dyDescent="0.7">
      <c r="A71" s="90" t="s">
        <v>41</v>
      </c>
      <c r="B71" s="17">
        <v>0</v>
      </c>
      <c r="C71" s="17">
        <v>0</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0</v>
      </c>
      <c r="U71" s="17">
        <v>0</v>
      </c>
      <c r="V71" s="17">
        <v>0</v>
      </c>
      <c r="W71" s="17">
        <v>0</v>
      </c>
      <c r="X71" s="17">
        <v>0</v>
      </c>
      <c r="Y71" s="17">
        <v>0</v>
      </c>
      <c r="Z71" s="17">
        <v>0</v>
      </c>
      <c r="AA71" s="17">
        <v>0</v>
      </c>
      <c r="AB71" s="18">
        <v>0</v>
      </c>
      <c r="AC71" s="18">
        <v>0</v>
      </c>
      <c r="AD71" s="93"/>
      <c r="AE71" s="17">
        <v>-9.4</v>
      </c>
      <c r="AF71" s="17">
        <v>0</v>
      </c>
      <c r="AG71" s="17">
        <v>0</v>
      </c>
      <c r="AH71" s="17">
        <f t="shared" si="63"/>
        <v>0</v>
      </c>
      <c r="AI71" s="17">
        <f t="shared" si="64"/>
        <v>0</v>
      </c>
      <c r="AJ71" s="17">
        <f t="shared" si="65"/>
        <v>0</v>
      </c>
      <c r="AK71" s="18">
        <f t="shared" si="66"/>
        <v>0</v>
      </c>
      <c r="AL71" s="18">
        <f t="shared" si="67"/>
        <v>0</v>
      </c>
    </row>
    <row r="72" spans="1:38" ht="15" customHeight="1" x14ac:dyDescent="0.7">
      <c r="A72" s="90" t="s">
        <v>29</v>
      </c>
      <c r="B72" s="17">
        <v>-12.8</v>
      </c>
      <c r="C72" s="17">
        <v>0</v>
      </c>
      <c r="D72" s="17">
        <v>0</v>
      </c>
      <c r="E72" s="17">
        <v>0</v>
      </c>
      <c r="F72" s="17">
        <v>0</v>
      </c>
      <c r="G72" s="17">
        <v>0</v>
      </c>
      <c r="H72" s="17">
        <v>0</v>
      </c>
      <c r="I72" s="17">
        <v>0</v>
      </c>
      <c r="J72" s="17">
        <v>0</v>
      </c>
      <c r="K72" s="17">
        <v>0</v>
      </c>
      <c r="L72" s="17">
        <v>0</v>
      </c>
      <c r="M72" s="17">
        <v>0</v>
      </c>
      <c r="N72" s="17">
        <v>0</v>
      </c>
      <c r="O72" s="17">
        <v>0</v>
      </c>
      <c r="P72" s="17">
        <v>0</v>
      </c>
      <c r="Q72" s="17">
        <v>0</v>
      </c>
      <c r="R72" s="17">
        <v>0</v>
      </c>
      <c r="S72" s="17">
        <v>0</v>
      </c>
      <c r="T72" s="17">
        <v>0</v>
      </c>
      <c r="U72" s="17">
        <v>0</v>
      </c>
      <c r="V72" s="17">
        <v>0</v>
      </c>
      <c r="W72" s="17">
        <v>0</v>
      </c>
      <c r="X72" s="17">
        <v>0</v>
      </c>
      <c r="Y72" s="17">
        <v>0</v>
      </c>
      <c r="Z72" s="17">
        <v>0</v>
      </c>
      <c r="AA72" s="17">
        <v>0</v>
      </c>
      <c r="AB72" s="18">
        <v>0</v>
      </c>
      <c r="AC72" s="18">
        <v>0</v>
      </c>
      <c r="AD72" s="93"/>
      <c r="AE72" s="17">
        <v>0</v>
      </c>
      <c r="AF72" s="17">
        <v>-12.8</v>
      </c>
      <c r="AG72" s="17">
        <v>0</v>
      </c>
      <c r="AH72" s="17">
        <f t="shared" si="63"/>
        <v>0</v>
      </c>
      <c r="AI72" s="17">
        <f t="shared" si="64"/>
        <v>0</v>
      </c>
      <c r="AJ72" s="17">
        <f t="shared" si="65"/>
        <v>0</v>
      </c>
      <c r="AK72" s="18">
        <f t="shared" si="66"/>
        <v>0</v>
      </c>
      <c r="AL72" s="18">
        <f t="shared" si="67"/>
        <v>0</v>
      </c>
    </row>
    <row r="73" spans="1:38" ht="15" customHeight="1" x14ac:dyDescent="0.7">
      <c r="A73" s="90" t="s">
        <v>36</v>
      </c>
      <c r="B73" s="17">
        <v>0</v>
      </c>
      <c r="C73" s="17">
        <v>0</v>
      </c>
      <c r="D73" s="17">
        <v>0</v>
      </c>
      <c r="E73" s="17">
        <v>0</v>
      </c>
      <c r="F73" s="17">
        <v>-3.3</v>
      </c>
      <c r="G73" s="17">
        <f t="shared" ref="G73:L73" si="70">G45+G61</f>
        <v>-4.0999999999999996</v>
      </c>
      <c r="H73" s="17">
        <f t="shared" si="70"/>
        <v>-4</v>
      </c>
      <c r="I73" s="17">
        <f t="shared" si="70"/>
        <v>-4.5</v>
      </c>
      <c r="J73" s="17">
        <f t="shared" si="70"/>
        <v>-4.2</v>
      </c>
      <c r="K73" s="17">
        <f t="shared" si="70"/>
        <v>-4.3999999999999995</v>
      </c>
      <c r="L73" s="17">
        <f t="shared" si="70"/>
        <v>-4.0999999999999996</v>
      </c>
      <c r="M73" s="17">
        <v>-4.2</v>
      </c>
      <c r="N73" s="17">
        <v>-5.7</v>
      </c>
      <c r="O73" s="17">
        <f>O45+O61+O53</f>
        <v>-6.7</v>
      </c>
      <c r="P73" s="17">
        <f>P45+P61+P53</f>
        <v>-6.8</v>
      </c>
      <c r="Q73" s="17">
        <v>-7.6</v>
      </c>
      <c r="R73" s="17">
        <v>-5</v>
      </c>
      <c r="S73" s="17">
        <f t="shared" ref="S73:Y73" si="71">S45+S61+S53</f>
        <v>-3.2</v>
      </c>
      <c r="T73" s="17">
        <f t="shared" si="71"/>
        <v>-4.0999999999999996</v>
      </c>
      <c r="U73" s="17">
        <f t="shared" si="71"/>
        <v>-5.7</v>
      </c>
      <c r="V73" s="17">
        <f t="shared" si="71"/>
        <v>-7.4</v>
      </c>
      <c r="W73" s="17">
        <f t="shared" si="71"/>
        <v>-14.6</v>
      </c>
      <c r="X73" s="17">
        <f t="shared" si="71"/>
        <v>-4.5999999999999996</v>
      </c>
      <c r="Y73" s="17">
        <f t="shared" si="71"/>
        <v>-4.3</v>
      </c>
      <c r="Z73" s="17">
        <v>-3</v>
      </c>
      <c r="AA73" s="17">
        <v>-4.5999999999999996</v>
      </c>
      <c r="AB73" s="18">
        <v>-4.4000000000000004</v>
      </c>
      <c r="AC73" s="18">
        <f>AC45+AC61+AC53</f>
        <v>-9.6999999999999993</v>
      </c>
      <c r="AD73" s="93"/>
      <c r="AE73" s="17">
        <v>0</v>
      </c>
      <c r="AF73" s="17">
        <v>0</v>
      </c>
      <c r="AG73" s="17">
        <f>AG45+AG61</f>
        <v>-15.899999999999999</v>
      </c>
      <c r="AH73" s="17">
        <f t="shared" si="63"/>
        <v>-16.899999999999999</v>
      </c>
      <c r="AI73" s="17">
        <f t="shared" si="64"/>
        <v>-26.799999999999997</v>
      </c>
      <c r="AJ73" s="17">
        <f t="shared" si="65"/>
        <v>-18</v>
      </c>
      <c r="AK73" s="18">
        <f t="shared" si="66"/>
        <v>-30.900000000000002</v>
      </c>
      <c r="AL73" s="18">
        <f t="shared" si="67"/>
        <v>-21.7</v>
      </c>
    </row>
    <row r="74" spans="1:38" ht="15" customHeight="1" x14ac:dyDescent="0.7">
      <c r="A74" s="90" t="s">
        <v>30</v>
      </c>
      <c r="B74" s="17">
        <v>0</v>
      </c>
      <c r="C74" s="17">
        <v>0</v>
      </c>
      <c r="D74" s="17">
        <v>0</v>
      </c>
      <c r="E74" s="17">
        <v>0</v>
      </c>
      <c r="F74" s="17">
        <v>-0.8</v>
      </c>
      <c r="G74" s="17">
        <f t="shared" ref="G74:L74" si="72">G52</f>
        <v>-1.4</v>
      </c>
      <c r="H74" s="17">
        <f t="shared" si="72"/>
        <v>-1.4</v>
      </c>
      <c r="I74" s="17">
        <f t="shared" si="72"/>
        <v>-1.4</v>
      </c>
      <c r="J74" s="17">
        <f t="shared" si="72"/>
        <v>-1.3</v>
      </c>
      <c r="K74" s="17">
        <f t="shared" si="72"/>
        <v>-1.4</v>
      </c>
      <c r="L74" s="17">
        <f t="shared" si="72"/>
        <v>-1.4</v>
      </c>
      <c r="M74" s="17">
        <v>-1.5</v>
      </c>
      <c r="N74" s="17">
        <v>-1.4</v>
      </c>
      <c r="O74" s="17">
        <f>O52</f>
        <v>-1.9</v>
      </c>
      <c r="P74" s="17">
        <f>P52</f>
        <v>-1.9</v>
      </c>
      <c r="Q74" s="17">
        <v>-1.9</v>
      </c>
      <c r="R74" s="17">
        <v>-1.5</v>
      </c>
      <c r="S74" s="17">
        <f t="shared" ref="S74:Y74" si="73">S52</f>
        <v>-1.2</v>
      </c>
      <c r="T74" s="17">
        <f t="shared" si="73"/>
        <v>-1.2</v>
      </c>
      <c r="U74" s="17">
        <f t="shared" si="73"/>
        <v>-1.6</v>
      </c>
      <c r="V74" s="17">
        <f t="shared" si="73"/>
        <v>-3.4</v>
      </c>
      <c r="W74" s="17">
        <f t="shared" si="73"/>
        <v>-3.4</v>
      </c>
      <c r="X74" s="17">
        <f t="shared" si="73"/>
        <v>-3.4</v>
      </c>
      <c r="Y74" s="17">
        <f t="shared" si="73"/>
        <v>-3.4</v>
      </c>
      <c r="Z74" s="17">
        <v>-3.1</v>
      </c>
      <c r="AA74" s="17">
        <v>-3</v>
      </c>
      <c r="AB74" s="18">
        <v>-3.4</v>
      </c>
      <c r="AC74" s="18">
        <f>AC52</f>
        <v>-3.2</v>
      </c>
      <c r="AD74" s="93"/>
      <c r="AE74" s="17">
        <v>0</v>
      </c>
      <c r="AF74" s="17">
        <v>0</v>
      </c>
      <c r="AG74" s="17">
        <f>AG52</f>
        <v>-5</v>
      </c>
      <c r="AH74" s="17">
        <f t="shared" si="63"/>
        <v>-5.6</v>
      </c>
      <c r="AI74" s="17">
        <f t="shared" si="64"/>
        <v>-7.1</v>
      </c>
      <c r="AJ74" s="17">
        <f t="shared" si="65"/>
        <v>-5.5</v>
      </c>
      <c r="AK74" s="18">
        <f t="shared" si="66"/>
        <v>-13.6</v>
      </c>
      <c r="AL74" s="18">
        <f t="shared" si="67"/>
        <v>-12.7</v>
      </c>
    </row>
    <row r="75" spans="1:38" ht="15" customHeight="1" x14ac:dyDescent="0.7">
      <c r="A75" s="90" t="s">
        <v>31</v>
      </c>
      <c r="B75" s="17">
        <v>0</v>
      </c>
      <c r="C75" s="17">
        <v>0</v>
      </c>
      <c r="D75" s="17">
        <v>0</v>
      </c>
      <c r="E75" s="17">
        <v>0</v>
      </c>
      <c r="F75" s="17">
        <v>0</v>
      </c>
      <c r="G75" s="17">
        <v>0</v>
      </c>
      <c r="H75" s="17">
        <v>0</v>
      </c>
      <c r="I75" s="17">
        <v>0</v>
      </c>
      <c r="J75" s="17">
        <v>0</v>
      </c>
      <c r="K75" s="17">
        <v>0</v>
      </c>
      <c r="L75" s="17">
        <v>0</v>
      </c>
      <c r="M75" s="17">
        <v>0</v>
      </c>
      <c r="N75" s="17">
        <v>-11.2</v>
      </c>
      <c r="O75" s="17">
        <f>O62+O54+O46</f>
        <v>-0.8</v>
      </c>
      <c r="P75" s="17">
        <f>P62+P54+P46</f>
        <v>-0.6</v>
      </c>
      <c r="Q75" s="17">
        <v>0</v>
      </c>
      <c r="R75" s="17">
        <v>0</v>
      </c>
      <c r="S75" s="17">
        <f t="shared" ref="S75:Y75" si="74">S62+S54+S46</f>
        <v>0</v>
      </c>
      <c r="T75" s="17">
        <f t="shared" si="74"/>
        <v>0</v>
      </c>
      <c r="U75" s="17">
        <f t="shared" si="74"/>
        <v>0</v>
      </c>
      <c r="V75" s="17">
        <f t="shared" si="74"/>
        <v>0</v>
      </c>
      <c r="W75" s="17">
        <f t="shared" si="74"/>
        <v>-34.799999999999997</v>
      </c>
      <c r="X75" s="17">
        <f t="shared" si="74"/>
        <v>-1.2</v>
      </c>
      <c r="Y75" s="17">
        <f t="shared" si="74"/>
        <v>-0.4</v>
      </c>
      <c r="Z75" s="17">
        <v>0</v>
      </c>
      <c r="AA75" s="17">
        <v>0</v>
      </c>
      <c r="AB75" s="18">
        <v>0</v>
      </c>
      <c r="AC75" s="18">
        <f>AC62+AC54+AC46</f>
        <v>-44.8</v>
      </c>
      <c r="AD75" s="93"/>
      <c r="AE75" s="17">
        <v>0</v>
      </c>
      <c r="AF75" s="17">
        <v>0</v>
      </c>
      <c r="AG75" s="17">
        <v>0</v>
      </c>
      <c r="AH75" s="17">
        <f t="shared" si="63"/>
        <v>0</v>
      </c>
      <c r="AI75" s="17">
        <f t="shared" si="64"/>
        <v>-12.6</v>
      </c>
      <c r="AJ75" s="17">
        <f t="shared" si="65"/>
        <v>0</v>
      </c>
      <c r="AK75" s="18">
        <f t="shared" si="66"/>
        <v>-36.4</v>
      </c>
      <c r="AL75" s="18">
        <f t="shared" si="67"/>
        <v>-44.8</v>
      </c>
    </row>
    <row r="76" spans="1:38" ht="15" customHeight="1" x14ac:dyDescent="0.7">
      <c r="A76" s="25" t="s">
        <v>46</v>
      </c>
      <c r="B76" s="13">
        <v>0</v>
      </c>
      <c r="C76" s="13">
        <v>0</v>
      </c>
      <c r="D76" s="13">
        <v>0</v>
      </c>
      <c r="E76" s="13">
        <v>0</v>
      </c>
      <c r="F76" s="13">
        <v>0</v>
      </c>
      <c r="G76" s="13">
        <v>0</v>
      </c>
      <c r="H76" s="13">
        <v>0</v>
      </c>
      <c r="I76" s="13">
        <v>0</v>
      </c>
      <c r="J76" s="13">
        <v>0</v>
      </c>
      <c r="K76" s="13">
        <v>0</v>
      </c>
      <c r="L76" s="13">
        <v>0</v>
      </c>
      <c r="M76" s="13">
        <v>-398.2</v>
      </c>
      <c r="N76" s="13">
        <v>-17.3</v>
      </c>
      <c r="O76" s="13">
        <f>O66</f>
        <v>0</v>
      </c>
      <c r="P76" s="13">
        <f>P66</f>
        <v>0</v>
      </c>
      <c r="Q76" s="13">
        <v>-14</v>
      </c>
      <c r="R76" s="13">
        <v>0</v>
      </c>
      <c r="S76" s="13">
        <f t="shared" ref="S76:Y76" si="75">S66</f>
        <v>-8.6999999999999993</v>
      </c>
      <c r="T76" s="13">
        <f t="shared" si="75"/>
        <v>-4</v>
      </c>
      <c r="U76" s="13">
        <f t="shared" si="75"/>
        <v>-162.5</v>
      </c>
      <c r="V76" s="13">
        <f t="shared" si="75"/>
        <v>0</v>
      </c>
      <c r="W76" s="13">
        <f t="shared" si="75"/>
        <v>-2.2000000000000002</v>
      </c>
      <c r="X76" s="13">
        <f t="shared" si="75"/>
        <v>0</v>
      </c>
      <c r="Y76" s="13">
        <f t="shared" si="75"/>
        <v>157.4</v>
      </c>
      <c r="Z76" s="13">
        <v>0</v>
      </c>
      <c r="AA76" s="13">
        <v>0</v>
      </c>
      <c r="AB76" s="14">
        <v>0</v>
      </c>
      <c r="AC76" s="14">
        <f>AC66</f>
        <v>-0.1</v>
      </c>
      <c r="AD76" s="93"/>
      <c r="AE76" s="13">
        <v>0</v>
      </c>
      <c r="AF76" s="13">
        <v>0</v>
      </c>
      <c r="AG76" s="13">
        <v>0</v>
      </c>
      <c r="AH76" s="13">
        <f t="shared" si="63"/>
        <v>-398.2</v>
      </c>
      <c r="AI76" s="13">
        <f t="shared" si="64"/>
        <v>-31.3</v>
      </c>
      <c r="AJ76" s="13">
        <f t="shared" si="65"/>
        <v>-175.2</v>
      </c>
      <c r="AK76" s="14">
        <f t="shared" si="66"/>
        <v>155.20000000000002</v>
      </c>
      <c r="AL76" s="14">
        <f t="shared" si="67"/>
        <v>-0.1</v>
      </c>
    </row>
    <row r="77" spans="1:38" ht="15" customHeight="1" x14ac:dyDescent="0.7">
      <c r="A77" s="25" t="s">
        <v>47</v>
      </c>
      <c r="B77" s="10">
        <f t="shared" ref="B77:M77" si="76">SUM(B69:B76)</f>
        <v>200.10000000000002</v>
      </c>
      <c r="C77" s="10">
        <f t="shared" si="76"/>
        <v>204.7</v>
      </c>
      <c r="D77" s="10">
        <f t="shared" si="76"/>
        <v>227.2</v>
      </c>
      <c r="E77" s="10">
        <f t="shared" si="76"/>
        <v>243.1</v>
      </c>
      <c r="F77" s="10">
        <f t="shared" si="76"/>
        <v>251.79999999999998</v>
      </c>
      <c r="G77" s="10">
        <f t="shared" si="76"/>
        <v>263.70000000000005</v>
      </c>
      <c r="H77" s="10">
        <f t="shared" si="76"/>
        <v>272.5</v>
      </c>
      <c r="I77" s="10">
        <f t="shared" si="76"/>
        <v>276.50000000000006</v>
      </c>
      <c r="J77" s="10">
        <f t="shared" si="76"/>
        <v>283.3</v>
      </c>
      <c r="K77" s="10">
        <f t="shared" si="76"/>
        <v>274.20000000000005</v>
      </c>
      <c r="L77" s="10">
        <f t="shared" si="76"/>
        <v>277.60000000000002</v>
      </c>
      <c r="M77" s="10">
        <f t="shared" si="76"/>
        <v>276.09999999999997</v>
      </c>
      <c r="N77" s="10">
        <v>261.7</v>
      </c>
      <c r="O77" s="10">
        <f t="shared" ref="O77:AC77" si="77">SUM(O69:O76)</f>
        <v>261.70000000000005</v>
      </c>
      <c r="P77" s="10">
        <f t="shared" si="77"/>
        <v>284.79999999999995</v>
      </c>
      <c r="Q77" s="10">
        <f t="shared" si="77"/>
        <v>289.39999999999998</v>
      </c>
      <c r="R77" s="10">
        <f t="shared" si="77"/>
        <v>286.89999999999998</v>
      </c>
      <c r="S77" s="10">
        <f t="shared" si="77"/>
        <v>292.60000000000002</v>
      </c>
      <c r="T77" s="10">
        <f t="shared" si="77"/>
        <v>303</v>
      </c>
      <c r="U77" s="10">
        <f t="shared" si="77"/>
        <v>312.2</v>
      </c>
      <c r="V77" s="10">
        <f t="shared" si="77"/>
        <v>328.80000000000007</v>
      </c>
      <c r="W77" s="10">
        <f t="shared" si="77"/>
        <v>302</v>
      </c>
      <c r="X77" s="10">
        <f t="shared" si="77"/>
        <v>295.50000000000006</v>
      </c>
      <c r="Y77" s="10">
        <f t="shared" si="77"/>
        <v>317.69999999999993</v>
      </c>
      <c r="Z77" s="10">
        <f t="shared" si="77"/>
        <v>303.09999999999997</v>
      </c>
      <c r="AA77" s="10">
        <f t="shared" si="77"/>
        <v>308.39999999999998</v>
      </c>
      <c r="AB77" s="10">
        <f t="shared" si="77"/>
        <v>305.20000000000005</v>
      </c>
      <c r="AC77" s="11">
        <f t="shared" si="77"/>
        <v>297.3</v>
      </c>
      <c r="AD77" s="93"/>
      <c r="AE77" s="10">
        <v>689.8</v>
      </c>
      <c r="AF77" s="10">
        <v>875.1</v>
      </c>
      <c r="AG77" s="10">
        <f>SUM(AG69:AG74)</f>
        <v>1064.5</v>
      </c>
      <c r="AH77" s="10">
        <f>SUM(AH69:AH76)</f>
        <v>1111.2</v>
      </c>
      <c r="AI77" s="10">
        <f>SUM(AI69:AI76)</f>
        <v>1097.6000000000004</v>
      </c>
      <c r="AJ77" s="10">
        <f>SUM(AJ69:AJ76)</f>
        <v>1194.7</v>
      </c>
      <c r="AK77" s="11">
        <f t="shared" si="66"/>
        <v>1244</v>
      </c>
      <c r="AL77" s="11">
        <f>SUM(AL69:AL76)</f>
        <v>1214.0000000000002</v>
      </c>
    </row>
    <row r="78" spans="1:38" ht="12.65" customHeight="1" x14ac:dyDescent="0.7">
      <c r="B78" s="93"/>
      <c r="C78" s="93"/>
      <c r="D78" s="93"/>
      <c r="E78" s="93"/>
      <c r="F78" s="93"/>
      <c r="G78" s="93"/>
      <c r="H78" s="93"/>
      <c r="I78" s="93"/>
      <c r="J78" s="93"/>
      <c r="K78" s="93"/>
      <c r="L78" s="93"/>
      <c r="M78" s="93"/>
      <c r="N78" s="93"/>
      <c r="O78" s="93"/>
      <c r="P78" s="93"/>
      <c r="Q78" s="93"/>
      <c r="R78" s="93"/>
      <c r="S78" s="93"/>
      <c r="T78" s="93"/>
      <c r="U78" s="93"/>
      <c r="V78" s="93"/>
      <c r="W78" s="93"/>
      <c r="X78" s="93"/>
      <c r="AD78" s="93"/>
      <c r="AE78" s="93"/>
      <c r="AF78" s="93"/>
      <c r="AG78" s="93"/>
      <c r="AH78" s="93"/>
      <c r="AI78" s="93"/>
      <c r="AJ78" s="93"/>
      <c r="AK78" s="92"/>
      <c r="AL78" s="92"/>
    </row>
    <row r="79" spans="1:38" ht="15" customHeight="1" x14ac:dyDescent="0.7">
      <c r="A79" s="25" t="s">
        <v>48</v>
      </c>
      <c r="B79" s="29">
        <v>-465.9</v>
      </c>
      <c r="C79" s="29">
        <v>-7.2</v>
      </c>
      <c r="D79" s="29">
        <v>-8.9</v>
      </c>
      <c r="E79" s="29">
        <v>-12</v>
      </c>
      <c r="F79" s="29">
        <f t="shared" ref="F79:L79" si="78">F15</f>
        <v>-21.299999999999955</v>
      </c>
      <c r="G79" s="29">
        <f t="shared" si="78"/>
        <v>-33.999999999999943</v>
      </c>
      <c r="H79" s="29">
        <f t="shared" si="78"/>
        <v>-18.600000000000023</v>
      </c>
      <c r="I79" s="29">
        <f t="shared" si="78"/>
        <v>-6.5999999999999659</v>
      </c>
      <c r="J79" s="29">
        <f t="shared" si="78"/>
        <v>26.799999999999955</v>
      </c>
      <c r="K79" s="29">
        <f t="shared" si="78"/>
        <v>12.799999999999955</v>
      </c>
      <c r="L79" s="29">
        <f t="shared" si="78"/>
        <v>29.999999999999943</v>
      </c>
      <c r="M79" s="29">
        <v>-346.6</v>
      </c>
      <c r="N79" s="29">
        <v>42.5</v>
      </c>
      <c r="O79" s="29">
        <f>O15</f>
        <v>84.399999999999977</v>
      </c>
      <c r="P79" s="29">
        <f>P15</f>
        <v>77.300000000000068</v>
      </c>
      <c r="Q79" s="29">
        <v>70.2</v>
      </c>
      <c r="R79" s="29">
        <v>89.5</v>
      </c>
      <c r="S79" s="29">
        <f t="shared" ref="S79:AC79" si="79">S15</f>
        <v>82.900000000000034</v>
      </c>
      <c r="T79" s="29">
        <f t="shared" si="79"/>
        <v>89.300000000000011</v>
      </c>
      <c r="U79" s="29">
        <f t="shared" si="79"/>
        <v>-80.400000000000148</v>
      </c>
      <c r="V79" s="29">
        <f t="shared" si="79"/>
        <v>84.100000000000023</v>
      </c>
      <c r="W79" s="29">
        <f t="shared" si="79"/>
        <v>56.499999999999943</v>
      </c>
      <c r="X79" s="29">
        <f t="shared" si="79"/>
        <v>130.69999999999999</v>
      </c>
      <c r="Y79" s="29">
        <f t="shared" si="79"/>
        <v>267.39999999999998</v>
      </c>
      <c r="Z79" s="29">
        <f t="shared" si="79"/>
        <v>143.5</v>
      </c>
      <c r="AA79" s="29">
        <f t="shared" si="79"/>
        <v>127</v>
      </c>
      <c r="AB79" s="29">
        <f t="shared" si="79"/>
        <v>127.79999999999995</v>
      </c>
      <c r="AC79" s="30">
        <f t="shared" si="79"/>
        <v>87.900000000000091</v>
      </c>
      <c r="AD79" s="93"/>
      <c r="AE79" s="29">
        <v>-113.7</v>
      </c>
      <c r="AF79" s="29">
        <v>-494</v>
      </c>
      <c r="AG79" s="29">
        <f>AG15</f>
        <v>-80.500000000000227</v>
      </c>
      <c r="AH79" s="29">
        <f t="shared" ref="AH79:AH86" si="80">SUM(J79:M79)</f>
        <v>-277.00000000000017</v>
      </c>
      <c r="AI79" s="29">
        <f t="shared" ref="AI79:AI86" si="81">SUM(N79:Q79)</f>
        <v>274.40000000000003</v>
      </c>
      <c r="AJ79" s="29">
        <f t="shared" ref="AJ79:AJ86" si="82">SUM(R79:U79)</f>
        <v>181.2999999999999</v>
      </c>
      <c r="AK79" s="30">
        <f t="shared" ref="AK79:AK87" si="83">SUM(V79:Y79)</f>
        <v>538.69999999999993</v>
      </c>
      <c r="AL79" s="30">
        <f t="shared" ref="AL79:AL86" si="84">SUM(Z79:AC79)</f>
        <v>486.20000000000005</v>
      </c>
    </row>
    <row r="80" spans="1:38" ht="15" customHeight="1" x14ac:dyDescent="0.7">
      <c r="A80" s="25" t="s">
        <v>28</v>
      </c>
      <c r="B80" s="17">
        <v>486.5</v>
      </c>
      <c r="C80" s="17">
        <v>55.1</v>
      </c>
      <c r="D80" s="17">
        <v>55</v>
      </c>
      <c r="E80" s="17">
        <v>53.5</v>
      </c>
      <c r="F80" s="17">
        <f t="shared" ref="F80:L80" si="85">-F70-F29</f>
        <v>55.6</v>
      </c>
      <c r="G80" s="17">
        <f t="shared" si="85"/>
        <v>68.099999999999994</v>
      </c>
      <c r="H80" s="17">
        <f t="shared" si="85"/>
        <v>68.199999999999989</v>
      </c>
      <c r="I80" s="17">
        <f t="shared" si="85"/>
        <v>69.3</v>
      </c>
      <c r="J80" s="17">
        <f t="shared" si="85"/>
        <v>39.800000000000004</v>
      </c>
      <c r="K80" s="17">
        <f t="shared" si="85"/>
        <v>76.599999999999994</v>
      </c>
      <c r="L80" s="17">
        <f t="shared" si="85"/>
        <v>75.699999999999989</v>
      </c>
      <c r="M80" s="17">
        <v>69.400000000000006</v>
      </c>
      <c r="N80" s="17">
        <v>67.900000000000006</v>
      </c>
      <c r="O80" s="17">
        <f>-O70-O29</f>
        <v>73.900000000000006</v>
      </c>
      <c r="P80" s="17">
        <f>-P70-P29</f>
        <v>72.8</v>
      </c>
      <c r="Q80" s="17">
        <v>72.5</v>
      </c>
      <c r="R80" s="17">
        <v>72.3</v>
      </c>
      <c r="S80" s="17">
        <f t="shared" ref="S80:AC80" si="86">-S70-S29</f>
        <v>85.000000000000014</v>
      </c>
      <c r="T80" s="17">
        <f t="shared" si="86"/>
        <v>86.1</v>
      </c>
      <c r="U80" s="17">
        <f t="shared" si="86"/>
        <v>87.300000000000011</v>
      </c>
      <c r="V80" s="17">
        <f t="shared" si="86"/>
        <v>76</v>
      </c>
      <c r="W80" s="17">
        <f t="shared" si="86"/>
        <v>95.300000000000011</v>
      </c>
      <c r="X80" s="17">
        <f t="shared" si="86"/>
        <v>83.8</v>
      </c>
      <c r="Y80" s="17">
        <f t="shared" si="86"/>
        <v>82.9</v>
      </c>
      <c r="Z80" s="17">
        <f t="shared" si="86"/>
        <v>78</v>
      </c>
      <c r="AA80" s="17">
        <f t="shared" si="86"/>
        <v>90.5</v>
      </c>
      <c r="AB80" s="17">
        <f t="shared" si="86"/>
        <v>92.3</v>
      </c>
      <c r="AC80" s="18">
        <f t="shared" si="86"/>
        <v>85.7</v>
      </c>
      <c r="AD80" s="93"/>
      <c r="AE80" s="17">
        <v>164.6</v>
      </c>
      <c r="AF80" s="17">
        <v>650.1</v>
      </c>
      <c r="AG80" s="17">
        <f>-AG70-AG29</f>
        <v>261.2</v>
      </c>
      <c r="AH80" s="17">
        <f t="shared" si="80"/>
        <v>261.5</v>
      </c>
      <c r="AI80" s="17">
        <f t="shared" si="81"/>
        <v>287.10000000000002</v>
      </c>
      <c r="AJ80" s="17">
        <f t="shared" si="82"/>
        <v>330.70000000000005</v>
      </c>
      <c r="AK80" s="18">
        <f t="shared" si="83"/>
        <v>338</v>
      </c>
      <c r="AL80" s="18">
        <f t="shared" si="84"/>
        <v>346.5</v>
      </c>
    </row>
    <row r="81" spans="1:38" ht="15" customHeight="1" x14ac:dyDescent="0.7">
      <c r="A81" s="25" t="s">
        <v>41</v>
      </c>
      <c r="B81" s="17">
        <v>0</v>
      </c>
      <c r="C81" s="17">
        <v>0</v>
      </c>
      <c r="D81" s="17">
        <v>0</v>
      </c>
      <c r="E81" s="17">
        <v>0</v>
      </c>
      <c r="F81" s="17">
        <v>0</v>
      </c>
      <c r="G81" s="17">
        <f t="shared" ref="G81:L82" si="87">G71</f>
        <v>0</v>
      </c>
      <c r="H81" s="17">
        <f t="shared" si="87"/>
        <v>0</v>
      </c>
      <c r="I81" s="17">
        <f t="shared" si="87"/>
        <v>0</v>
      </c>
      <c r="J81" s="17">
        <f t="shared" si="87"/>
        <v>0</v>
      </c>
      <c r="K81" s="17">
        <f t="shared" si="87"/>
        <v>0</v>
      </c>
      <c r="L81" s="17">
        <f t="shared" si="87"/>
        <v>0</v>
      </c>
      <c r="M81" s="17">
        <v>0</v>
      </c>
      <c r="N81" s="17">
        <v>0</v>
      </c>
      <c r="O81" s="17">
        <f>O71</f>
        <v>0</v>
      </c>
      <c r="P81" s="17">
        <f>P71</f>
        <v>0</v>
      </c>
      <c r="Q81" s="17">
        <v>0</v>
      </c>
      <c r="R81" s="17">
        <v>0</v>
      </c>
      <c r="S81" s="17">
        <f t="shared" ref="S81:AC81" si="88">S71</f>
        <v>0</v>
      </c>
      <c r="T81" s="17">
        <f t="shared" si="88"/>
        <v>0</v>
      </c>
      <c r="U81" s="17">
        <f t="shared" si="88"/>
        <v>0</v>
      </c>
      <c r="V81" s="17">
        <f t="shared" si="88"/>
        <v>0</v>
      </c>
      <c r="W81" s="17">
        <f t="shared" si="88"/>
        <v>0</v>
      </c>
      <c r="X81" s="17">
        <f t="shared" si="88"/>
        <v>0</v>
      </c>
      <c r="Y81" s="17">
        <f t="shared" si="88"/>
        <v>0</v>
      </c>
      <c r="Z81" s="17">
        <f t="shared" si="88"/>
        <v>0</v>
      </c>
      <c r="AA81" s="17">
        <f t="shared" si="88"/>
        <v>0</v>
      </c>
      <c r="AB81" s="17">
        <f t="shared" si="88"/>
        <v>0</v>
      </c>
      <c r="AC81" s="18">
        <f t="shared" si="88"/>
        <v>0</v>
      </c>
      <c r="AD81" s="93"/>
      <c r="AE81" s="17">
        <v>9.4</v>
      </c>
      <c r="AF81" s="17">
        <v>0</v>
      </c>
      <c r="AG81" s="17">
        <f>AG71</f>
        <v>0</v>
      </c>
      <c r="AH81" s="17">
        <f t="shared" si="80"/>
        <v>0</v>
      </c>
      <c r="AI81" s="17">
        <f t="shared" si="81"/>
        <v>0</v>
      </c>
      <c r="AJ81" s="17">
        <f t="shared" si="82"/>
        <v>0</v>
      </c>
      <c r="AK81" s="18">
        <f t="shared" si="83"/>
        <v>0</v>
      </c>
      <c r="AL81" s="18">
        <f t="shared" si="84"/>
        <v>0</v>
      </c>
    </row>
    <row r="82" spans="1:38" ht="15" customHeight="1" x14ac:dyDescent="0.7">
      <c r="A82" s="25" t="s">
        <v>29</v>
      </c>
      <c r="B82" s="17">
        <v>13.9</v>
      </c>
      <c r="C82" s="17">
        <v>0</v>
      </c>
      <c r="D82" s="17">
        <v>0</v>
      </c>
      <c r="E82" s="17">
        <v>0</v>
      </c>
      <c r="F82" s="17">
        <v>0</v>
      </c>
      <c r="G82" s="17">
        <f t="shared" si="87"/>
        <v>0</v>
      </c>
      <c r="H82" s="17">
        <f t="shared" si="87"/>
        <v>0</v>
      </c>
      <c r="I82" s="17">
        <f t="shared" si="87"/>
        <v>0</v>
      </c>
      <c r="J82" s="17">
        <f t="shared" si="87"/>
        <v>0</v>
      </c>
      <c r="K82" s="17">
        <f t="shared" si="87"/>
        <v>0</v>
      </c>
      <c r="L82" s="17">
        <f t="shared" si="87"/>
        <v>0</v>
      </c>
      <c r="M82" s="17">
        <v>0</v>
      </c>
      <c r="N82" s="17">
        <v>0</v>
      </c>
      <c r="O82" s="17">
        <f>O72</f>
        <v>0</v>
      </c>
      <c r="P82" s="17">
        <f>P72</f>
        <v>0</v>
      </c>
      <c r="Q82" s="17">
        <v>0</v>
      </c>
      <c r="R82" s="17">
        <v>0</v>
      </c>
      <c r="S82" s="17">
        <f t="shared" ref="S82:AC82" si="89">S72</f>
        <v>0</v>
      </c>
      <c r="T82" s="17">
        <f t="shared" si="89"/>
        <v>0</v>
      </c>
      <c r="U82" s="17">
        <f t="shared" si="89"/>
        <v>0</v>
      </c>
      <c r="V82" s="17">
        <f t="shared" si="89"/>
        <v>0</v>
      </c>
      <c r="W82" s="17">
        <f t="shared" si="89"/>
        <v>0</v>
      </c>
      <c r="X82" s="17">
        <f t="shared" si="89"/>
        <v>0</v>
      </c>
      <c r="Y82" s="17">
        <f t="shared" si="89"/>
        <v>0</v>
      </c>
      <c r="Z82" s="17">
        <f t="shared" si="89"/>
        <v>0</v>
      </c>
      <c r="AA82" s="17">
        <f t="shared" si="89"/>
        <v>0</v>
      </c>
      <c r="AB82" s="17">
        <f t="shared" si="89"/>
        <v>0</v>
      </c>
      <c r="AC82" s="18">
        <f t="shared" si="89"/>
        <v>0</v>
      </c>
      <c r="AD82" s="93"/>
      <c r="AE82" s="17">
        <v>0</v>
      </c>
      <c r="AF82" s="17">
        <v>13.9</v>
      </c>
      <c r="AG82" s="17">
        <f>AG72</f>
        <v>0</v>
      </c>
      <c r="AH82" s="17">
        <f t="shared" si="80"/>
        <v>0</v>
      </c>
      <c r="AI82" s="17">
        <f t="shared" si="81"/>
        <v>0</v>
      </c>
      <c r="AJ82" s="17">
        <f t="shared" si="82"/>
        <v>0</v>
      </c>
      <c r="AK82" s="18">
        <f t="shared" si="83"/>
        <v>0</v>
      </c>
      <c r="AL82" s="18">
        <f t="shared" si="84"/>
        <v>0</v>
      </c>
    </row>
    <row r="83" spans="1:38" ht="15" customHeight="1" x14ac:dyDescent="0.7">
      <c r="A83" s="25" t="s">
        <v>36</v>
      </c>
      <c r="B83" s="17">
        <v>0</v>
      </c>
      <c r="C83" s="17">
        <v>0</v>
      </c>
      <c r="D83" s="17">
        <v>0</v>
      </c>
      <c r="E83" s="17">
        <v>0</v>
      </c>
      <c r="F83" s="17">
        <f>-F45-F61</f>
        <v>3.3</v>
      </c>
      <c r="G83" s="17">
        <f t="shared" ref="G83:L83" si="90">-G73</f>
        <v>4.0999999999999996</v>
      </c>
      <c r="H83" s="17">
        <f t="shared" si="90"/>
        <v>4</v>
      </c>
      <c r="I83" s="17">
        <f t="shared" si="90"/>
        <v>4.5</v>
      </c>
      <c r="J83" s="17">
        <f t="shared" si="90"/>
        <v>4.2</v>
      </c>
      <c r="K83" s="17">
        <f t="shared" si="90"/>
        <v>4.3999999999999995</v>
      </c>
      <c r="L83" s="17">
        <f t="shared" si="90"/>
        <v>4.0999999999999996</v>
      </c>
      <c r="M83" s="17">
        <v>4.2</v>
      </c>
      <c r="N83" s="17">
        <v>5.7</v>
      </c>
      <c r="O83" s="17">
        <f>-O73</f>
        <v>6.7</v>
      </c>
      <c r="P83" s="17">
        <f>-P73</f>
        <v>6.8</v>
      </c>
      <c r="Q83" s="17">
        <v>7.6</v>
      </c>
      <c r="R83" s="17">
        <v>5</v>
      </c>
      <c r="S83" s="17">
        <f t="shared" ref="S83:AC83" si="91">-S73</f>
        <v>3.2</v>
      </c>
      <c r="T83" s="17">
        <f t="shared" si="91"/>
        <v>4.0999999999999996</v>
      </c>
      <c r="U83" s="17">
        <f t="shared" si="91"/>
        <v>5.7</v>
      </c>
      <c r="V83" s="17">
        <f t="shared" si="91"/>
        <v>7.4</v>
      </c>
      <c r="W83" s="17">
        <f t="shared" si="91"/>
        <v>14.6</v>
      </c>
      <c r="X83" s="17">
        <f t="shared" si="91"/>
        <v>4.5999999999999996</v>
      </c>
      <c r="Y83" s="17">
        <f t="shared" si="91"/>
        <v>4.3</v>
      </c>
      <c r="Z83" s="17">
        <f t="shared" si="91"/>
        <v>3</v>
      </c>
      <c r="AA83" s="17">
        <f t="shared" si="91"/>
        <v>4.5999999999999996</v>
      </c>
      <c r="AB83" s="17">
        <f t="shared" si="91"/>
        <v>4.4000000000000004</v>
      </c>
      <c r="AC83" s="18">
        <f t="shared" si="91"/>
        <v>9.6999999999999993</v>
      </c>
      <c r="AD83" s="93"/>
      <c r="AE83" s="17">
        <v>0</v>
      </c>
      <c r="AF83" s="17">
        <v>0</v>
      </c>
      <c r="AG83" s="17">
        <f>-AG73</f>
        <v>15.899999999999999</v>
      </c>
      <c r="AH83" s="17">
        <f t="shared" si="80"/>
        <v>16.899999999999999</v>
      </c>
      <c r="AI83" s="17">
        <f t="shared" si="81"/>
        <v>26.799999999999997</v>
      </c>
      <c r="AJ83" s="17">
        <f t="shared" si="82"/>
        <v>18</v>
      </c>
      <c r="AK83" s="18">
        <f t="shared" si="83"/>
        <v>30.900000000000002</v>
      </c>
      <c r="AL83" s="18">
        <f t="shared" si="84"/>
        <v>21.7</v>
      </c>
    </row>
    <row r="84" spans="1:38" ht="15" customHeight="1" x14ac:dyDescent="0.7">
      <c r="A84" s="25" t="s">
        <v>30</v>
      </c>
      <c r="B84" s="17">
        <v>0</v>
      </c>
      <c r="C84" s="17">
        <v>0</v>
      </c>
      <c r="D84" s="17">
        <v>0</v>
      </c>
      <c r="E84" s="17">
        <v>0</v>
      </c>
      <c r="F84" s="17">
        <f t="shared" ref="F84:L84" si="92">-F31-F74</f>
        <v>1.4</v>
      </c>
      <c r="G84" s="17">
        <f t="shared" si="92"/>
        <v>2.2999999999999998</v>
      </c>
      <c r="H84" s="17">
        <f t="shared" si="92"/>
        <v>2.4</v>
      </c>
      <c r="I84" s="17">
        <f t="shared" si="92"/>
        <v>2.2999999999999998</v>
      </c>
      <c r="J84" s="17">
        <f t="shared" si="92"/>
        <v>2.2999999999999998</v>
      </c>
      <c r="K84" s="17">
        <f t="shared" si="92"/>
        <v>2.4</v>
      </c>
      <c r="L84" s="17">
        <f t="shared" si="92"/>
        <v>2.4</v>
      </c>
      <c r="M84" s="17">
        <v>2.4</v>
      </c>
      <c r="N84" s="17">
        <v>2.4</v>
      </c>
      <c r="O84" s="17">
        <f>-O31-O74</f>
        <v>3.5</v>
      </c>
      <c r="P84" s="17">
        <f>-P31-P74</f>
        <v>3.5</v>
      </c>
      <c r="Q84" s="17">
        <v>3.7</v>
      </c>
      <c r="R84" s="17">
        <v>3.5</v>
      </c>
      <c r="S84" s="17">
        <f t="shared" ref="S84:AC84" si="93">-S31-S74</f>
        <v>3.0999999999999996</v>
      </c>
      <c r="T84" s="17">
        <f t="shared" si="93"/>
        <v>3.2</v>
      </c>
      <c r="U84" s="17">
        <f t="shared" si="93"/>
        <v>4</v>
      </c>
      <c r="V84" s="17">
        <f t="shared" si="93"/>
        <v>7</v>
      </c>
      <c r="W84" s="17">
        <f t="shared" si="93"/>
        <v>7</v>
      </c>
      <c r="X84" s="17">
        <f t="shared" si="93"/>
        <v>7.1</v>
      </c>
      <c r="Y84" s="17">
        <f t="shared" si="93"/>
        <v>7.1</v>
      </c>
      <c r="Z84" s="17">
        <f t="shared" si="93"/>
        <v>6.2</v>
      </c>
      <c r="AA84" s="17">
        <f t="shared" si="93"/>
        <v>5.8</v>
      </c>
      <c r="AB84" s="17">
        <f t="shared" si="93"/>
        <v>7</v>
      </c>
      <c r="AC84" s="18">
        <f t="shared" si="93"/>
        <v>6.8000000000000007</v>
      </c>
      <c r="AD84" s="93"/>
      <c r="AE84" s="17">
        <v>0</v>
      </c>
      <c r="AF84" s="17">
        <v>0</v>
      </c>
      <c r="AG84" s="17">
        <f>-AG31-AG74</f>
        <v>8.4</v>
      </c>
      <c r="AH84" s="17">
        <f t="shared" si="80"/>
        <v>9.5</v>
      </c>
      <c r="AI84" s="17">
        <f t="shared" si="81"/>
        <v>13.100000000000001</v>
      </c>
      <c r="AJ84" s="17">
        <f t="shared" si="82"/>
        <v>13.8</v>
      </c>
      <c r="AK84" s="18">
        <f t="shared" si="83"/>
        <v>28.200000000000003</v>
      </c>
      <c r="AL84" s="18">
        <f t="shared" si="84"/>
        <v>25.8</v>
      </c>
    </row>
    <row r="85" spans="1:38" ht="15" customHeight="1" x14ac:dyDescent="0.7">
      <c r="A85" s="25" t="s">
        <v>31</v>
      </c>
      <c r="B85" s="17">
        <v>0</v>
      </c>
      <c r="C85" s="17">
        <v>0</v>
      </c>
      <c r="D85" s="17">
        <v>0</v>
      </c>
      <c r="E85" s="17">
        <v>0</v>
      </c>
      <c r="F85" s="17">
        <v>0</v>
      </c>
      <c r="G85" s="17">
        <v>0</v>
      </c>
      <c r="H85" s="17">
        <v>0</v>
      </c>
      <c r="I85" s="17">
        <v>0</v>
      </c>
      <c r="J85" s="17">
        <v>0</v>
      </c>
      <c r="K85" s="17">
        <v>0</v>
      </c>
      <c r="L85" s="17">
        <v>0</v>
      </c>
      <c r="M85" s="17">
        <v>0</v>
      </c>
      <c r="N85" s="17">
        <v>12.8</v>
      </c>
      <c r="O85" s="17">
        <f>-O32-O75</f>
        <v>0.9</v>
      </c>
      <c r="P85" s="17">
        <f>-P32-P75</f>
        <v>0.6</v>
      </c>
      <c r="Q85" s="17">
        <v>0</v>
      </c>
      <c r="R85" s="17">
        <v>0</v>
      </c>
      <c r="S85" s="17">
        <f t="shared" ref="S85:AC85" si="94">-S32-S75</f>
        <v>0</v>
      </c>
      <c r="T85" s="17">
        <f t="shared" si="94"/>
        <v>0</v>
      </c>
      <c r="U85" s="17">
        <f t="shared" si="94"/>
        <v>0</v>
      </c>
      <c r="V85" s="17">
        <f t="shared" si="94"/>
        <v>0</v>
      </c>
      <c r="W85" s="17">
        <f t="shared" si="94"/>
        <v>37.5</v>
      </c>
      <c r="X85" s="17">
        <f t="shared" si="94"/>
        <v>1.4</v>
      </c>
      <c r="Y85" s="17">
        <f t="shared" si="94"/>
        <v>0.4</v>
      </c>
      <c r="Z85" s="17">
        <f t="shared" si="94"/>
        <v>0</v>
      </c>
      <c r="AA85" s="17">
        <f t="shared" si="94"/>
        <v>0</v>
      </c>
      <c r="AB85" s="17">
        <f t="shared" si="94"/>
        <v>0</v>
      </c>
      <c r="AC85" s="18">
        <f t="shared" si="94"/>
        <v>47.199999999999996</v>
      </c>
      <c r="AD85" s="93"/>
      <c r="AE85" s="17">
        <v>0</v>
      </c>
      <c r="AF85" s="17">
        <v>0</v>
      </c>
      <c r="AG85" s="17">
        <v>0</v>
      </c>
      <c r="AH85" s="17">
        <f t="shared" si="80"/>
        <v>0</v>
      </c>
      <c r="AI85" s="31">
        <f t="shared" si="81"/>
        <v>14.3</v>
      </c>
      <c r="AJ85" s="17">
        <f t="shared" si="82"/>
        <v>0</v>
      </c>
      <c r="AK85" s="18">
        <f t="shared" si="83"/>
        <v>39.299999999999997</v>
      </c>
      <c r="AL85" s="18">
        <f t="shared" si="84"/>
        <v>47.199999999999996</v>
      </c>
    </row>
    <row r="86" spans="1:38" ht="15.95" customHeight="1" x14ac:dyDescent="0.7">
      <c r="A86" s="25" t="s">
        <v>46</v>
      </c>
      <c r="B86" s="13">
        <v>0</v>
      </c>
      <c r="C86" s="13">
        <v>0</v>
      </c>
      <c r="D86" s="13">
        <v>0</v>
      </c>
      <c r="E86" s="13">
        <v>0</v>
      </c>
      <c r="F86" s="13">
        <v>0</v>
      </c>
      <c r="G86" s="13">
        <v>0</v>
      </c>
      <c r="H86" s="13">
        <v>0</v>
      </c>
      <c r="I86" s="13">
        <v>0</v>
      </c>
      <c r="J86" s="13">
        <v>0</v>
      </c>
      <c r="K86" s="13">
        <v>0</v>
      </c>
      <c r="L86" s="13">
        <v>0</v>
      </c>
      <c r="M86" s="13">
        <v>398.2</v>
      </c>
      <c r="N86" s="13">
        <v>17.3</v>
      </c>
      <c r="O86" s="13">
        <f>O13</f>
        <v>0</v>
      </c>
      <c r="P86" s="13">
        <f>P13</f>
        <v>0</v>
      </c>
      <c r="Q86" s="13">
        <v>14</v>
      </c>
      <c r="R86" s="13">
        <v>0</v>
      </c>
      <c r="S86" s="13">
        <f t="shared" ref="S86:AC86" si="95">S13</f>
        <v>8.6999999999999993</v>
      </c>
      <c r="T86" s="13">
        <f t="shared" si="95"/>
        <v>4</v>
      </c>
      <c r="U86" s="13">
        <f t="shared" si="95"/>
        <v>162.5</v>
      </c>
      <c r="V86" s="13">
        <f t="shared" si="95"/>
        <v>0</v>
      </c>
      <c r="W86" s="13">
        <f t="shared" si="95"/>
        <v>2.2000000000000002</v>
      </c>
      <c r="X86" s="13">
        <f t="shared" si="95"/>
        <v>0</v>
      </c>
      <c r="Y86" s="13">
        <f t="shared" si="95"/>
        <v>-157.4</v>
      </c>
      <c r="Z86" s="13">
        <f t="shared" si="95"/>
        <v>0</v>
      </c>
      <c r="AA86" s="13">
        <f t="shared" si="95"/>
        <v>0</v>
      </c>
      <c r="AB86" s="13">
        <f t="shared" si="95"/>
        <v>0</v>
      </c>
      <c r="AC86" s="14">
        <f t="shared" si="95"/>
        <v>0.1</v>
      </c>
      <c r="AD86" s="93"/>
      <c r="AE86" s="13">
        <v>0</v>
      </c>
      <c r="AF86" s="13">
        <v>0</v>
      </c>
      <c r="AG86" s="13">
        <v>0</v>
      </c>
      <c r="AH86" s="20">
        <f t="shared" si="80"/>
        <v>398.2</v>
      </c>
      <c r="AI86" s="20">
        <f t="shared" si="81"/>
        <v>31.3</v>
      </c>
      <c r="AJ86" s="13">
        <f t="shared" si="82"/>
        <v>175.2</v>
      </c>
      <c r="AK86" s="14">
        <f t="shared" si="83"/>
        <v>-155.20000000000002</v>
      </c>
      <c r="AL86" s="14">
        <f t="shared" si="84"/>
        <v>0.1</v>
      </c>
    </row>
    <row r="87" spans="1:38" ht="15" customHeight="1" x14ac:dyDescent="0.7">
      <c r="A87" s="25" t="s">
        <v>49</v>
      </c>
      <c r="B87" s="10">
        <f t="shared" ref="B87:M87" si="96">SUM(B79:B86)</f>
        <v>34.500000000000021</v>
      </c>
      <c r="C87" s="10">
        <f t="shared" si="96"/>
        <v>47.9</v>
      </c>
      <c r="D87" s="10">
        <f t="shared" si="96"/>
        <v>46.1</v>
      </c>
      <c r="E87" s="10">
        <f t="shared" si="96"/>
        <v>41.5</v>
      </c>
      <c r="F87" s="10">
        <f t="shared" si="96"/>
        <v>39.000000000000043</v>
      </c>
      <c r="G87" s="10">
        <f t="shared" si="96"/>
        <v>40.50000000000005</v>
      </c>
      <c r="H87" s="10">
        <f t="shared" si="96"/>
        <v>55.999999999999964</v>
      </c>
      <c r="I87" s="10">
        <f t="shared" si="96"/>
        <v>69.500000000000028</v>
      </c>
      <c r="J87" s="10">
        <f t="shared" si="96"/>
        <v>73.099999999999966</v>
      </c>
      <c r="K87" s="10">
        <f t="shared" si="96"/>
        <v>96.19999999999996</v>
      </c>
      <c r="L87" s="10">
        <f t="shared" si="96"/>
        <v>112.19999999999993</v>
      </c>
      <c r="M87" s="10">
        <f t="shared" si="96"/>
        <v>127.59999999999991</v>
      </c>
      <c r="N87" s="10">
        <v>148.6</v>
      </c>
      <c r="O87" s="10">
        <f t="shared" ref="O87:AC87" si="97">SUM(O79:O86)</f>
        <v>169.39999999999998</v>
      </c>
      <c r="P87" s="10">
        <f t="shared" si="97"/>
        <v>161.00000000000009</v>
      </c>
      <c r="Q87" s="10">
        <f t="shared" si="97"/>
        <v>167.99999999999997</v>
      </c>
      <c r="R87" s="10">
        <f t="shared" si="97"/>
        <v>170.3</v>
      </c>
      <c r="S87" s="10">
        <f t="shared" si="97"/>
        <v>182.9</v>
      </c>
      <c r="T87" s="10">
        <f t="shared" si="97"/>
        <v>186.7</v>
      </c>
      <c r="U87" s="10">
        <f t="shared" si="97"/>
        <v>179.09999999999985</v>
      </c>
      <c r="V87" s="10">
        <f t="shared" si="97"/>
        <v>174.50000000000003</v>
      </c>
      <c r="W87" s="10">
        <f t="shared" si="97"/>
        <v>213.09999999999994</v>
      </c>
      <c r="X87" s="10">
        <f t="shared" si="97"/>
        <v>227.6</v>
      </c>
      <c r="Y87" s="10">
        <f t="shared" si="97"/>
        <v>204.69999999999996</v>
      </c>
      <c r="Z87" s="10">
        <f t="shared" si="97"/>
        <v>230.7</v>
      </c>
      <c r="AA87" s="10">
        <f t="shared" si="97"/>
        <v>227.9</v>
      </c>
      <c r="AB87" s="10">
        <f t="shared" si="97"/>
        <v>231.49999999999997</v>
      </c>
      <c r="AC87" s="11">
        <f t="shared" si="97"/>
        <v>237.40000000000006</v>
      </c>
      <c r="AD87" s="93"/>
      <c r="AE87" s="10">
        <v>60.3</v>
      </c>
      <c r="AF87" s="10">
        <v>170</v>
      </c>
      <c r="AG87" s="10">
        <f>SUM(AG79:AG84)</f>
        <v>204.99999999999977</v>
      </c>
      <c r="AH87" s="10">
        <f>SUM(AH79:AH86)</f>
        <v>409.0999999999998</v>
      </c>
      <c r="AI87" s="10">
        <f>SUM(AI79:AI86)</f>
        <v>646.99999999999989</v>
      </c>
      <c r="AJ87" s="10">
        <f>SUM(AJ79:AJ86)</f>
        <v>719</v>
      </c>
      <c r="AK87" s="11">
        <f t="shared" si="83"/>
        <v>819.89999999999986</v>
      </c>
      <c r="AL87" s="11">
        <f>SUM(AL79:AL86)</f>
        <v>927.50000000000011</v>
      </c>
    </row>
    <row r="88" spans="1:38" ht="15" customHeight="1" x14ac:dyDescent="0.7">
      <c r="A88" s="90"/>
      <c r="B88" s="93"/>
      <c r="C88" s="93"/>
      <c r="D88" s="93"/>
      <c r="E88" s="93"/>
      <c r="F88" s="93"/>
      <c r="G88" s="93"/>
      <c r="H88" s="93"/>
      <c r="I88" s="93"/>
      <c r="J88" s="93"/>
      <c r="K88" s="93"/>
      <c r="L88" s="93"/>
      <c r="M88" s="93"/>
      <c r="N88" s="93"/>
      <c r="O88" s="93"/>
      <c r="P88" s="93"/>
      <c r="Q88" s="93"/>
      <c r="R88" s="93"/>
      <c r="S88" s="93"/>
      <c r="T88" s="93"/>
      <c r="U88" s="93"/>
      <c r="V88" s="93"/>
      <c r="W88" s="93"/>
      <c r="AD88" s="93"/>
      <c r="AE88" s="93"/>
      <c r="AF88" s="93"/>
      <c r="AG88" s="93"/>
      <c r="AH88" s="93"/>
      <c r="AI88" s="93"/>
      <c r="AJ88" s="93"/>
      <c r="AK88" s="92"/>
      <c r="AL88" s="92"/>
    </row>
    <row r="89" spans="1:38" ht="15" customHeight="1" x14ac:dyDescent="0.7">
      <c r="A89" s="90" t="s">
        <v>50</v>
      </c>
      <c r="B89" s="29">
        <v>3.4</v>
      </c>
      <c r="C89" s="29">
        <v>2.2000000000000002</v>
      </c>
      <c r="D89" s="29">
        <v>0.5</v>
      </c>
      <c r="E89" s="29">
        <v>0.7</v>
      </c>
      <c r="F89" s="29">
        <v>4.2</v>
      </c>
      <c r="G89" s="29">
        <v>10</v>
      </c>
      <c r="H89" s="29">
        <v>0.2</v>
      </c>
      <c r="I89" s="29">
        <f>I17</f>
        <v>1.6</v>
      </c>
      <c r="J89" s="29">
        <v>10.6</v>
      </c>
      <c r="K89" s="29">
        <f>K17</f>
        <v>9</v>
      </c>
      <c r="L89" s="29">
        <f>L17</f>
        <v>3.5</v>
      </c>
      <c r="M89" s="29">
        <v>2</v>
      </c>
      <c r="N89" s="29">
        <v>5.0999999999999996</v>
      </c>
      <c r="O89" s="29">
        <f>O17</f>
        <v>7.5</v>
      </c>
      <c r="P89" s="29">
        <f>P17</f>
        <v>0.5</v>
      </c>
      <c r="Q89" s="29">
        <v>17</v>
      </c>
      <c r="R89" s="29">
        <v>5.7</v>
      </c>
      <c r="S89" s="29">
        <f t="shared" ref="S89:AC89" si="98">S17</f>
        <v>-3.3</v>
      </c>
      <c r="T89" s="29">
        <f t="shared" si="98"/>
        <v>7.2</v>
      </c>
      <c r="U89" s="29">
        <f t="shared" si="98"/>
        <v>-1.5</v>
      </c>
      <c r="V89" s="29">
        <f t="shared" si="98"/>
        <v>-0.4</v>
      </c>
      <c r="W89" s="29">
        <f t="shared" si="98"/>
        <v>-1.2</v>
      </c>
      <c r="X89" s="29">
        <f t="shared" si="98"/>
        <v>-0.2</v>
      </c>
      <c r="Y89" s="29">
        <f t="shared" si="98"/>
        <v>-1.9</v>
      </c>
      <c r="Z89" s="29">
        <f t="shared" si="98"/>
        <v>0.3</v>
      </c>
      <c r="AA89" s="29">
        <f t="shared" si="98"/>
        <v>1.9</v>
      </c>
      <c r="AB89" s="29">
        <f t="shared" si="98"/>
        <v>1.1000000000000001</v>
      </c>
      <c r="AC89" s="30">
        <f t="shared" si="98"/>
        <v>6.4</v>
      </c>
      <c r="AD89" s="93"/>
      <c r="AE89" s="29">
        <v>13.2</v>
      </c>
      <c r="AF89" s="29">
        <v>6.8</v>
      </c>
      <c r="AG89" s="29">
        <f>SUM(F89:I89)</f>
        <v>15.999999999999998</v>
      </c>
      <c r="AH89" s="29">
        <f>SUM(J89:M89)</f>
        <v>25.1</v>
      </c>
      <c r="AI89" s="29">
        <f>SUM(N89:Q89)</f>
        <v>30.1</v>
      </c>
      <c r="AJ89" s="29">
        <f>SUM(R89:U89)</f>
        <v>8.1000000000000014</v>
      </c>
      <c r="AK89" s="30">
        <f>SUM(V89:Y89)</f>
        <v>-3.7</v>
      </c>
      <c r="AL89" s="30">
        <f>SUM(Z89:AC89)</f>
        <v>9.6999999999999993</v>
      </c>
    </row>
    <row r="90" spans="1:38" ht="15" customHeight="1" x14ac:dyDescent="0.7">
      <c r="A90" s="90" t="s">
        <v>51</v>
      </c>
      <c r="B90" s="13">
        <v>0</v>
      </c>
      <c r="C90" s="13">
        <v>0</v>
      </c>
      <c r="D90" s="13">
        <v>0</v>
      </c>
      <c r="E90" s="13">
        <v>0</v>
      </c>
      <c r="F90" s="13">
        <v>0</v>
      </c>
      <c r="G90" s="13">
        <v>-7.4</v>
      </c>
      <c r="H90" s="13">
        <v>1.7</v>
      </c>
      <c r="I90" s="13">
        <v>1.2</v>
      </c>
      <c r="J90" s="13">
        <v>-11</v>
      </c>
      <c r="K90" s="13">
        <v>-6.5</v>
      </c>
      <c r="L90" s="13">
        <v>0</v>
      </c>
      <c r="M90" s="13">
        <v>0</v>
      </c>
      <c r="N90" s="13">
        <v>0</v>
      </c>
      <c r="O90" s="13">
        <v>0</v>
      </c>
      <c r="P90" s="13">
        <v>0</v>
      </c>
      <c r="Q90" s="13">
        <v>0</v>
      </c>
      <c r="R90" s="13">
        <v>0</v>
      </c>
      <c r="S90" s="13">
        <v>-5</v>
      </c>
      <c r="T90" s="13">
        <v>0</v>
      </c>
      <c r="U90" s="13">
        <v>0</v>
      </c>
      <c r="V90" s="13">
        <v>0</v>
      </c>
      <c r="W90" s="13">
        <v>0</v>
      </c>
      <c r="X90" s="13">
        <v>0</v>
      </c>
      <c r="Y90" s="14">
        <v>0</v>
      </c>
      <c r="Z90" s="14">
        <v>0</v>
      </c>
      <c r="AA90" s="14">
        <v>0</v>
      </c>
      <c r="AB90" s="14">
        <v>0</v>
      </c>
      <c r="AC90" s="14">
        <v>0.2</v>
      </c>
      <c r="AD90" s="93"/>
      <c r="AE90" s="13">
        <v>0</v>
      </c>
      <c r="AF90" s="13">
        <v>0</v>
      </c>
      <c r="AG90" s="13">
        <f>SUM(F90:I90)</f>
        <v>-4.5</v>
      </c>
      <c r="AH90" s="13">
        <f>SUM(J90:M90)</f>
        <v>-17.5</v>
      </c>
      <c r="AI90" s="13">
        <f>SUM(N90:Q90)</f>
        <v>0</v>
      </c>
      <c r="AJ90" s="13">
        <f>SUM(R90:U90)</f>
        <v>-5</v>
      </c>
      <c r="AK90" s="14">
        <f>SUM(V90:Y90)</f>
        <v>0</v>
      </c>
      <c r="AL90" s="14">
        <f>SUM(Z90:AC90)</f>
        <v>0.2</v>
      </c>
    </row>
    <row r="91" spans="1:38" ht="15" customHeight="1" x14ac:dyDescent="0.7">
      <c r="A91" s="90" t="s">
        <v>52</v>
      </c>
      <c r="B91" s="10">
        <v>3.4</v>
      </c>
      <c r="C91" s="10">
        <v>2.2000000000000002</v>
      </c>
      <c r="D91" s="10">
        <v>0.5</v>
      </c>
      <c r="E91" s="10">
        <v>0.7</v>
      </c>
      <c r="F91" s="10">
        <f t="shared" ref="F91:M91" si="99">SUM(F89:F90)</f>
        <v>4.2</v>
      </c>
      <c r="G91" s="10">
        <f t="shared" si="99"/>
        <v>2.5999999999999996</v>
      </c>
      <c r="H91" s="10">
        <f t="shared" si="99"/>
        <v>1.9</v>
      </c>
      <c r="I91" s="10">
        <f t="shared" si="99"/>
        <v>2.8</v>
      </c>
      <c r="J91" s="10">
        <f t="shared" si="99"/>
        <v>-0.40000000000000036</v>
      </c>
      <c r="K91" s="10">
        <f t="shared" si="99"/>
        <v>2.5</v>
      </c>
      <c r="L91" s="10">
        <f t="shared" si="99"/>
        <v>3.5</v>
      </c>
      <c r="M91" s="10">
        <f t="shared" si="99"/>
        <v>2</v>
      </c>
      <c r="N91" s="10">
        <v>5.0999999999999996</v>
      </c>
      <c r="O91" s="10">
        <f t="shared" ref="O91:AC91" si="100">SUM(O89:O90)</f>
        <v>7.5</v>
      </c>
      <c r="P91" s="10">
        <f t="shared" si="100"/>
        <v>0.5</v>
      </c>
      <c r="Q91" s="10">
        <f t="shared" si="100"/>
        <v>17</v>
      </c>
      <c r="R91" s="10">
        <f t="shared" si="100"/>
        <v>5.7</v>
      </c>
      <c r="S91" s="10">
        <f t="shared" si="100"/>
        <v>-8.3000000000000007</v>
      </c>
      <c r="T91" s="10">
        <f t="shared" si="100"/>
        <v>7.2</v>
      </c>
      <c r="U91" s="10">
        <f t="shared" si="100"/>
        <v>-1.5</v>
      </c>
      <c r="V91" s="10">
        <f t="shared" si="100"/>
        <v>-0.4</v>
      </c>
      <c r="W91" s="10">
        <f t="shared" si="100"/>
        <v>-1.2</v>
      </c>
      <c r="X91" s="10">
        <f t="shared" si="100"/>
        <v>-0.2</v>
      </c>
      <c r="Y91" s="11">
        <f t="shared" si="100"/>
        <v>-1.9</v>
      </c>
      <c r="Z91" s="11">
        <f t="shared" si="100"/>
        <v>0.3</v>
      </c>
      <c r="AA91" s="11">
        <f t="shared" si="100"/>
        <v>1.9</v>
      </c>
      <c r="AB91" s="11">
        <f t="shared" si="100"/>
        <v>1.1000000000000001</v>
      </c>
      <c r="AC91" s="11">
        <f t="shared" si="100"/>
        <v>6.6000000000000005</v>
      </c>
      <c r="AD91" s="93"/>
      <c r="AE91" s="10">
        <v>13.2</v>
      </c>
      <c r="AF91" s="10">
        <v>6.8</v>
      </c>
      <c r="AG91" s="10">
        <f>SUM(AG89:AG90)</f>
        <v>11.499999999999998</v>
      </c>
      <c r="AH91" s="10">
        <f>SUM(AH89:AH90)</f>
        <v>7.6000000000000014</v>
      </c>
      <c r="AI91" s="10">
        <f>SUM(AI89:AI90)</f>
        <v>30.1</v>
      </c>
      <c r="AJ91" s="10">
        <f>SUM(AJ89:AJ90)</f>
        <v>3.1000000000000014</v>
      </c>
      <c r="AK91" s="11">
        <f>SUM(V91:Y91)</f>
        <v>-3.7</v>
      </c>
      <c r="AL91" s="11">
        <f>SUM(AL89:AL90)</f>
        <v>9.8999999999999986</v>
      </c>
    </row>
    <row r="92" spans="1:38" ht="15" customHeight="1" x14ac:dyDescent="0.7">
      <c r="A92" s="90"/>
      <c r="B92" s="93"/>
      <c r="C92" s="93"/>
      <c r="D92" s="93"/>
      <c r="E92" s="93"/>
      <c r="F92" s="93"/>
      <c r="G92" s="93"/>
      <c r="H92" s="93"/>
      <c r="I92" s="93"/>
      <c r="J92" s="93"/>
      <c r="K92" s="93"/>
      <c r="L92" s="93"/>
      <c r="M92" s="93"/>
      <c r="N92" s="93"/>
      <c r="O92" s="93"/>
      <c r="P92" s="93"/>
      <c r="Q92" s="93"/>
      <c r="R92" s="93"/>
      <c r="S92" s="93"/>
      <c r="T92" s="93"/>
      <c r="U92" s="93"/>
      <c r="V92" s="93"/>
      <c r="W92" s="93"/>
      <c r="X92" s="93"/>
      <c r="AD92" s="93"/>
      <c r="AE92" s="93"/>
      <c r="AF92" s="93"/>
      <c r="AG92" s="93"/>
      <c r="AH92" s="93"/>
      <c r="AI92" s="93"/>
      <c r="AJ92" s="93"/>
      <c r="AK92" s="92"/>
      <c r="AL92" s="92"/>
    </row>
    <row r="93" spans="1:38" ht="15" customHeight="1" x14ac:dyDescent="0.7">
      <c r="A93" s="90" t="s">
        <v>53</v>
      </c>
      <c r="B93" s="29">
        <v>-1.8</v>
      </c>
      <c r="C93" s="29">
        <v>-1.1000000000000001</v>
      </c>
      <c r="D93" s="29">
        <v>0.2</v>
      </c>
      <c r="E93" s="29">
        <v>-2.1</v>
      </c>
      <c r="F93" s="29">
        <v>5.7</v>
      </c>
      <c r="G93" s="29">
        <v>-0.6</v>
      </c>
      <c r="H93" s="29">
        <v>-1.6</v>
      </c>
      <c r="I93" s="29">
        <f>I19</f>
        <v>-4.2</v>
      </c>
      <c r="J93" s="29">
        <f>J19</f>
        <v>-0.5</v>
      </c>
      <c r="K93" s="29">
        <f>K19</f>
        <v>-4.4000000000000004</v>
      </c>
      <c r="L93" s="29">
        <f>L19</f>
        <v>-0.9</v>
      </c>
      <c r="M93" s="29">
        <v>-0.3</v>
      </c>
      <c r="N93" s="29">
        <v>1.2</v>
      </c>
      <c r="O93" s="29">
        <f>O19</f>
        <v>-3</v>
      </c>
      <c r="P93" s="29">
        <f>P19</f>
        <v>-0.5</v>
      </c>
      <c r="Q93" s="29">
        <v>38.799999999999997</v>
      </c>
      <c r="R93" s="29">
        <v>-14.1</v>
      </c>
      <c r="S93" s="29">
        <f t="shared" ref="S93:AC93" si="101">S19</f>
        <v>-17.100000000000001</v>
      </c>
      <c r="T93" s="29">
        <f t="shared" si="101"/>
        <v>-15</v>
      </c>
      <c r="U93" s="29">
        <f t="shared" si="101"/>
        <v>406.7</v>
      </c>
      <c r="V93" s="29">
        <f t="shared" si="101"/>
        <v>-18.600000000000001</v>
      </c>
      <c r="W93" s="29">
        <f t="shared" si="101"/>
        <v>-15.8</v>
      </c>
      <c r="X93" s="29">
        <f t="shared" si="101"/>
        <v>-21.4</v>
      </c>
      <c r="Y93" s="29">
        <f t="shared" si="101"/>
        <v>-45</v>
      </c>
      <c r="Z93" s="29">
        <f t="shared" si="101"/>
        <v>-18.8</v>
      </c>
      <c r="AA93" s="29">
        <f t="shared" si="101"/>
        <v>-23.1</v>
      </c>
      <c r="AB93" s="29">
        <f t="shared" si="101"/>
        <v>-26</v>
      </c>
      <c r="AC93" s="30">
        <f t="shared" si="101"/>
        <v>10.4</v>
      </c>
      <c r="AD93" s="93"/>
      <c r="AE93" s="29">
        <v>-0.2</v>
      </c>
      <c r="AF93" s="29">
        <v>-4.8</v>
      </c>
      <c r="AG93" s="29">
        <f>SUM(F93:I93)</f>
        <v>-0.69999999999999973</v>
      </c>
      <c r="AH93" s="29">
        <f>SUM(J93:M93)</f>
        <v>-6.1000000000000005</v>
      </c>
      <c r="AI93" s="29">
        <f>SUM(N93:Q93)</f>
        <v>36.5</v>
      </c>
      <c r="AJ93" s="29">
        <f>SUM(R93:U93)</f>
        <v>360.5</v>
      </c>
      <c r="AK93" s="30">
        <f>SUM(V93:Y93)</f>
        <v>-100.80000000000001</v>
      </c>
      <c r="AL93" s="30">
        <f>SUM(Z93:AC93)</f>
        <v>-57.500000000000007</v>
      </c>
    </row>
    <row r="94" spans="1:38" ht="15" customHeight="1" x14ac:dyDescent="0.7">
      <c r="A94" s="90" t="s">
        <v>54</v>
      </c>
      <c r="B94" s="17">
        <v>-4</v>
      </c>
      <c r="C94" s="17">
        <v>-3</v>
      </c>
      <c r="D94" s="17">
        <v>-4.2</v>
      </c>
      <c r="E94" s="17">
        <v>-1.7</v>
      </c>
      <c r="F94" s="17">
        <v>-10.9</v>
      </c>
      <c r="G94" s="17">
        <v>-3.7</v>
      </c>
      <c r="H94" s="17">
        <v>-3.4</v>
      </c>
      <c r="I94" s="17">
        <v>-3.3</v>
      </c>
      <c r="J94" s="17">
        <v>-4.8</v>
      </c>
      <c r="K94" s="17">
        <v>-1.2</v>
      </c>
      <c r="L94" s="17">
        <v>-4.7</v>
      </c>
      <c r="M94" s="17">
        <v>-10.5</v>
      </c>
      <c r="N94" s="17">
        <v>-11.9</v>
      </c>
      <c r="O94" s="17">
        <v>-12.5</v>
      </c>
      <c r="P94" s="17">
        <v>-12.2</v>
      </c>
      <c r="Q94" s="17">
        <v>-10.8</v>
      </c>
      <c r="R94" s="17">
        <v>-19</v>
      </c>
      <c r="S94" s="17">
        <v>-18.899999999999999</v>
      </c>
      <c r="T94" s="17">
        <v>-27.51</v>
      </c>
      <c r="U94" s="17">
        <v>-26.4</v>
      </c>
      <c r="V94" s="17">
        <v>-13.3</v>
      </c>
      <c r="W94" s="17">
        <v>-25.8</v>
      </c>
      <c r="X94" s="17">
        <v>-16.899999999999999</v>
      </c>
      <c r="Y94" s="18">
        <v>6.2</v>
      </c>
      <c r="Z94" s="18">
        <v>-22.8</v>
      </c>
      <c r="AA94" s="18">
        <v>-17.3</v>
      </c>
      <c r="AB94" s="18">
        <v>-20</v>
      </c>
      <c r="AC94" s="18">
        <v>-29.9</v>
      </c>
      <c r="AD94" s="93"/>
      <c r="AE94" s="17">
        <v>-2.4</v>
      </c>
      <c r="AF94" s="17">
        <v>-12.9</v>
      </c>
      <c r="AG94" s="17">
        <f>SUM(F94:I94)</f>
        <v>-21.3</v>
      </c>
      <c r="AH94" s="17">
        <f>SUM(J94:M94)</f>
        <v>-21.2</v>
      </c>
      <c r="AI94" s="17">
        <f>SUM(N94:Q94)</f>
        <v>-47.399999999999991</v>
      </c>
      <c r="AJ94" s="17">
        <f>SUM(R94:U94)</f>
        <v>-91.81</v>
      </c>
      <c r="AK94" s="18">
        <f>SUM(V94:Y94)</f>
        <v>-49.8</v>
      </c>
      <c r="AL94" s="18">
        <f>SUM(Z94:AC94)</f>
        <v>-90</v>
      </c>
    </row>
    <row r="95" spans="1:38" ht="29.25" customHeight="1" x14ac:dyDescent="0.7">
      <c r="A95" s="90" t="s">
        <v>55</v>
      </c>
      <c r="B95" s="13">
        <v>0</v>
      </c>
      <c r="C95" s="13">
        <v>0</v>
      </c>
      <c r="D95" s="13">
        <v>0</v>
      </c>
      <c r="E95" s="13">
        <v>0</v>
      </c>
      <c r="F95" s="13">
        <v>0</v>
      </c>
      <c r="G95" s="13">
        <v>0</v>
      </c>
      <c r="H95" s="13">
        <v>0</v>
      </c>
      <c r="I95" s="13">
        <v>0</v>
      </c>
      <c r="J95" s="13">
        <v>0</v>
      </c>
      <c r="K95" s="13">
        <v>0</v>
      </c>
      <c r="L95" s="13">
        <v>0</v>
      </c>
      <c r="M95" s="13">
        <v>0</v>
      </c>
      <c r="N95" s="13">
        <v>0</v>
      </c>
      <c r="O95" s="13">
        <v>0</v>
      </c>
      <c r="P95" s="13">
        <v>0</v>
      </c>
      <c r="Q95" s="32">
        <v>-38.1</v>
      </c>
      <c r="R95" s="32">
        <v>0</v>
      </c>
      <c r="S95" s="32">
        <v>0</v>
      </c>
      <c r="T95" s="32">
        <v>0</v>
      </c>
      <c r="U95" s="32">
        <v>-420.2</v>
      </c>
      <c r="V95" s="32">
        <v>0</v>
      </c>
      <c r="W95" s="32">
        <v>0</v>
      </c>
      <c r="X95" s="32">
        <v>0</v>
      </c>
      <c r="Y95" s="33">
        <v>0</v>
      </c>
      <c r="Z95" s="33">
        <v>0</v>
      </c>
      <c r="AA95" s="33">
        <v>0</v>
      </c>
      <c r="AB95" s="33">
        <v>0</v>
      </c>
      <c r="AC95" s="33">
        <v>0</v>
      </c>
      <c r="AD95" s="93"/>
      <c r="AE95" s="13">
        <v>0</v>
      </c>
      <c r="AF95" s="13">
        <v>0</v>
      </c>
      <c r="AG95" s="13">
        <f>SUM(F95:I95)</f>
        <v>0</v>
      </c>
      <c r="AH95" s="13">
        <f>SUM(J95:M95)</f>
        <v>0</v>
      </c>
      <c r="AI95" s="13">
        <f>SUM(N95:Q95)</f>
        <v>-38.1</v>
      </c>
      <c r="AJ95" s="13">
        <f>SUM(R95:U95)</f>
        <v>-420.2</v>
      </c>
      <c r="AK95" s="14">
        <f>SUM(V95:Y95)</f>
        <v>0</v>
      </c>
      <c r="AL95" s="14">
        <f>SUM(Z95:AC95)</f>
        <v>0</v>
      </c>
    </row>
    <row r="96" spans="1:38" ht="15.95" customHeight="1" x14ac:dyDescent="0.7">
      <c r="A96" s="90" t="s">
        <v>56</v>
      </c>
      <c r="B96" s="10">
        <v>-5.8</v>
      </c>
      <c r="C96" s="10">
        <v>-4.0999999999999996</v>
      </c>
      <c r="D96" s="10">
        <v>-4</v>
      </c>
      <c r="E96" s="10">
        <v>-3.8</v>
      </c>
      <c r="F96" s="10">
        <f t="shared" ref="F96:AC96" si="102">SUM(F93:F95)</f>
        <v>-5.2</v>
      </c>
      <c r="G96" s="10">
        <f t="shared" si="102"/>
        <v>-4.3</v>
      </c>
      <c r="H96" s="10">
        <f t="shared" si="102"/>
        <v>-5</v>
      </c>
      <c r="I96" s="10">
        <f t="shared" si="102"/>
        <v>-7.5</v>
      </c>
      <c r="J96" s="10">
        <f t="shared" si="102"/>
        <v>-5.3</v>
      </c>
      <c r="K96" s="10">
        <f t="shared" si="102"/>
        <v>-5.6000000000000005</v>
      </c>
      <c r="L96" s="10">
        <f t="shared" si="102"/>
        <v>-5.6000000000000005</v>
      </c>
      <c r="M96" s="10">
        <f t="shared" si="102"/>
        <v>-10.8</v>
      </c>
      <c r="N96" s="10">
        <f t="shared" si="102"/>
        <v>-10.700000000000001</v>
      </c>
      <c r="O96" s="10">
        <f t="shared" si="102"/>
        <v>-15.5</v>
      </c>
      <c r="P96" s="10">
        <f t="shared" si="102"/>
        <v>-12.7</v>
      </c>
      <c r="Q96" s="10">
        <f t="shared" si="102"/>
        <v>-10.100000000000005</v>
      </c>
      <c r="R96" s="10">
        <f t="shared" si="102"/>
        <v>-33.1</v>
      </c>
      <c r="S96" s="10">
        <f t="shared" si="102"/>
        <v>-36</v>
      </c>
      <c r="T96" s="10">
        <f t="shared" si="102"/>
        <v>-42.510000000000005</v>
      </c>
      <c r="U96" s="10">
        <f t="shared" si="102"/>
        <v>-39.899999999999977</v>
      </c>
      <c r="V96" s="10">
        <f t="shared" si="102"/>
        <v>-31.900000000000002</v>
      </c>
      <c r="W96" s="10">
        <f t="shared" si="102"/>
        <v>-41.6</v>
      </c>
      <c r="X96" s="10">
        <f t="shared" si="102"/>
        <v>-38.299999999999997</v>
      </c>
      <c r="Y96" s="10">
        <f t="shared" si="102"/>
        <v>-38.799999999999997</v>
      </c>
      <c r="Z96" s="10">
        <f t="shared" si="102"/>
        <v>-41.6</v>
      </c>
      <c r="AA96" s="10">
        <f t="shared" si="102"/>
        <v>-40.400000000000006</v>
      </c>
      <c r="AB96" s="10">
        <f t="shared" si="102"/>
        <v>-46</v>
      </c>
      <c r="AC96" s="11">
        <f t="shared" si="102"/>
        <v>-19.5</v>
      </c>
      <c r="AD96" s="93"/>
      <c r="AE96" s="10">
        <f t="shared" ref="AE96:AJ96" si="103">SUM(AE93:AE95)</f>
        <v>-2.6</v>
      </c>
      <c r="AF96" s="10">
        <f t="shared" si="103"/>
        <v>-17.7</v>
      </c>
      <c r="AG96" s="10">
        <f t="shared" si="103"/>
        <v>-22</v>
      </c>
      <c r="AH96" s="10">
        <f t="shared" si="103"/>
        <v>-27.3</v>
      </c>
      <c r="AI96" s="10">
        <f t="shared" si="103"/>
        <v>-48.999999999999993</v>
      </c>
      <c r="AJ96" s="10">
        <f t="shared" si="103"/>
        <v>-151.51</v>
      </c>
      <c r="AK96" s="11">
        <f>SUM(V96:Y96)</f>
        <v>-150.6</v>
      </c>
      <c r="AL96" s="11">
        <f>SUM(AL93:AL95)</f>
        <v>-147.5</v>
      </c>
    </row>
    <row r="97" spans="1:38" ht="15" customHeight="1" x14ac:dyDescent="0.7">
      <c r="A97" s="90"/>
      <c r="B97" s="93"/>
      <c r="C97" s="93"/>
      <c r="D97" s="93"/>
      <c r="E97" s="93"/>
      <c r="F97" s="93"/>
      <c r="G97" s="93"/>
      <c r="H97" s="93"/>
      <c r="I97" s="93"/>
      <c r="J97" s="93"/>
      <c r="K97" s="93"/>
      <c r="L97" s="93"/>
      <c r="M97" s="93"/>
      <c r="N97" s="93"/>
      <c r="O97" s="93"/>
      <c r="P97" s="93"/>
      <c r="Q97" s="93"/>
      <c r="R97" s="93"/>
      <c r="S97" s="93"/>
      <c r="T97" s="93"/>
      <c r="U97" s="93"/>
      <c r="V97" s="93"/>
      <c r="W97" s="93"/>
      <c r="X97" s="93"/>
      <c r="AD97" s="93"/>
      <c r="AE97" s="93"/>
      <c r="AF97" s="93"/>
      <c r="AG97" s="93"/>
      <c r="AH97" s="93"/>
      <c r="AI97" s="93"/>
      <c r="AJ97" s="93"/>
    </row>
    <row r="98" spans="1:38" ht="13.4" customHeight="1" x14ac:dyDescent="0.7">
      <c r="A98" s="93"/>
      <c r="B98" s="93"/>
      <c r="C98" s="93"/>
      <c r="D98" s="93"/>
      <c r="E98" s="93"/>
      <c r="F98" s="93"/>
      <c r="G98" s="93"/>
      <c r="H98" s="93"/>
      <c r="I98" s="93"/>
      <c r="J98" s="93"/>
      <c r="K98" s="93"/>
      <c r="L98" s="93"/>
      <c r="M98" s="93"/>
      <c r="N98" s="93"/>
      <c r="O98" s="93"/>
      <c r="P98" s="93"/>
      <c r="Q98" s="93"/>
      <c r="R98" s="93"/>
      <c r="S98" s="93"/>
      <c r="T98" s="93"/>
      <c r="U98" s="93"/>
      <c r="V98" s="93"/>
      <c r="W98" s="93"/>
      <c r="X98" s="93"/>
      <c r="AD98" s="93"/>
      <c r="AE98" s="93"/>
      <c r="AF98" s="93"/>
      <c r="AG98" s="93"/>
      <c r="AH98" s="93"/>
      <c r="AI98" s="93"/>
      <c r="AJ98" s="93"/>
    </row>
    <row r="99" spans="1:38" ht="15" customHeight="1" x14ac:dyDescent="0.7">
      <c r="A99" s="5" t="s">
        <v>57</v>
      </c>
      <c r="B99" s="93"/>
      <c r="C99" s="93"/>
      <c r="D99" s="93"/>
      <c r="E99" s="93"/>
      <c r="F99" s="93"/>
      <c r="G99" s="93"/>
      <c r="H99" s="93"/>
      <c r="I99" s="93"/>
      <c r="J99" s="93"/>
      <c r="K99" s="93"/>
      <c r="L99" s="93"/>
      <c r="M99" s="93"/>
      <c r="N99" s="93"/>
      <c r="O99" s="93"/>
      <c r="P99" s="93"/>
      <c r="Q99" s="93"/>
      <c r="R99" s="93"/>
      <c r="S99" s="93"/>
      <c r="T99" s="93"/>
      <c r="U99" s="93"/>
      <c r="V99" s="93"/>
      <c r="W99" s="93"/>
      <c r="X99" s="93"/>
      <c r="AD99" s="93"/>
      <c r="AE99" s="93"/>
      <c r="AF99" s="93"/>
      <c r="AG99" s="93"/>
      <c r="AH99" s="93"/>
      <c r="AI99" s="93"/>
      <c r="AJ99" s="93"/>
    </row>
    <row r="100" spans="1:38" ht="15" customHeight="1" x14ac:dyDescent="0.7">
      <c r="A100" s="5"/>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AD100" s="93"/>
      <c r="AE100" s="102"/>
      <c r="AF100" s="102"/>
      <c r="AG100" s="88"/>
      <c r="AH100" s="88"/>
      <c r="AI100" s="88"/>
      <c r="AJ100" s="88"/>
    </row>
    <row r="101" spans="1:38" ht="15" customHeight="1" x14ac:dyDescent="0.7">
      <c r="A101" s="5"/>
      <c r="B101" s="7">
        <v>43190</v>
      </c>
      <c r="C101" s="7">
        <v>43281</v>
      </c>
      <c r="D101" s="7">
        <v>43373</v>
      </c>
      <c r="E101" s="7">
        <v>43465</v>
      </c>
      <c r="F101" s="7">
        <f t="shared" ref="F101:L101" si="104">F27</f>
        <v>43555</v>
      </c>
      <c r="G101" s="7">
        <f t="shared" si="104"/>
        <v>43646</v>
      </c>
      <c r="H101" s="7">
        <f t="shared" si="104"/>
        <v>43738</v>
      </c>
      <c r="I101" s="7">
        <f t="shared" si="104"/>
        <v>43830</v>
      </c>
      <c r="J101" s="7">
        <f t="shared" si="104"/>
        <v>43921</v>
      </c>
      <c r="K101" s="7">
        <f t="shared" si="104"/>
        <v>44012</v>
      </c>
      <c r="L101" s="7">
        <f t="shared" si="104"/>
        <v>44104</v>
      </c>
      <c r="M101" s="7">
        <v>44196</v>
      </c>
      <c r="N101" s="7">
        <v>44286</v>
      </c>
      <c r="O101" s="7">
        <f>$O$4</f>
        <v>44377</v>
      </c>
      <c r="P101" s="7">
        <f>$P$4</f>
        <v>44469</v>
      </c>
      <c r="Q101" s="7">
        <f>Q4</f>
        <v>44561</v>
      </c>
      <c r="R101" s="7">
        <v>44651</v>
      </c>
      <c r="S101" s="7">
        <f t="shared" ref="S101:AC101" si="105">S27</f>
        <v>44742</v>
      </c>
      <c r="T101" s="7">
        <f t="shared" si="105"/>
        <v>44834</v>
      </c>
      <c r="U101" s="7">
        <f t="shared" si="105"/>
        <v>44926</v>
      </c>
      <c r="V101" s="7">
        <f t="shared" si="105"/>
        <v>45016</v>
      </c>
      <c r="W101" s="7">
        <f t="shared" si="105"/>
        <v>45107</v>
      </c>
      <c r="X101" s="7">
        <f t="shared" si="105"/>
        <v>45199</v>
      </c>
      <c r="Y101" s="7">
        <f t="shared" si="105"/>
        <v>45291</v>
      </c>
      <c r="Z101" s="7">
        <f t="shared" si="105"/>
        <v>45382</v>
      </c>
      <c r="AA101" s="7">
        <f t="shared" si="105"/>
        <v>45473</v>
      </c>
      <c r="AB101" s="7">
        <f t="shared" si="105"/>
        <v>45565</v>
      </c>
      <c r="AC101" s="7">
        <f t="shared" si="105"/>
        <v>45657</v>
      </c>
      <c r="AD101" s="93"/>
      <c r="AE101" s="7">
        <v>43100</v>
      </c>
      <c r="AF101" s="7">
        <v>43465</v>
      </c>
      <c r="AG101" s="7">
        <f t="shared" ref="AG101:AL101" si="106">AG27</f>
        <v>43830</v>
      </c>
      <c r="AH101" s="7">
        <f t="shared" si="106"/>
        <v>44196</v>
      </c>
      <c r="AI101" s="7">
        <f t="shared" si="106"/>
        <v>44561</v>
      </c>
      <c r="AJ101" s="7">
        <f t="shared" si="106"/>
        <v>44926</v>
      </c>
      <c r="AK101" s="8">
        <f t="shared" si="106"/>
        <v>45291</v>
      </c>
      <c r="AL101" s="8">
        <f t="shared" si="106"/>
        <v>45657</v>
      </c>
    </row>
    <row r="102" spans="1:38" ht="15" customHeight="1" x14ac:dyDescent="0.7">
      <c r="A102" s="93"/>
      <c r="B102" s="101" t="s">
        <v>5</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93"/>
      <c r="AE102" s="87" t="s">
        <v>5</v>
      </c>
      <c r="AF102" s="87" t="s">
        <v>5</v>
      </c>
      <c r="AG102" s="87" t="s">
        <v>5</v>
      </c>
      <c r="AH102" s="87" t="s">
        <v>5</v>
      </c>
      <c r="AI102" s="87" t="s">
        <v>5</v>
      </c>
      <c r="AJ102" s="87" t="s">
        <v>5</v>
      </c>
      <c r="AK102" s="9" t="s">
        <v>5</v>
      </c>
      <c r="AL102" s="9" t="s">
        <v>5</v>
      </c>
    </row>
    <row r="103" spans="1:38" ht="15" customHeight="1" x14ac:dyDescent="0.7">
      <c r="A103" s="93" t="s">
        <v>7</v>
      </c>
      <c r="B103" s="10">
        <v>316.3</v>
      </c>
      <c r="C103" s="10">
        <v>339.2</v>
      </c>
      <c r="D103" s="10">
        <v>360.3</v>
      </c>
      <c r="E103" s="10">
        <v>375.9</v>
      </c>
      <c r="F103" s="10">
        <f t="shared" ref="F103:L103" si="107">F6</f>
        <v>385.6</v>
      </c>
      <c r="G103" s="10">
        <f t="shared" si="107"/>
        <v>401.5</v>
      </c>
      <c r="H103" s="10">
        <f t="shared" si="107"/>
        <v>428.2</v>
      </c>
      <c r="I103" s="10">
        <f t="shared" si="107"/>
        <v>446</v>
      </c>
      <c r="J103" s="10">
        <f t="shared" si="107"/>
        <v>455</v>
      </c>
      <c r="K103" s="10">
        <f t="shared" si="107"/>
        <v>467.4</v>
      </c>
      <c r="L103" s="10">
        <f t="shared" si="107"/>
        <v>487.4</v>
      </c>
      <c r="M103" s="10">
        <v>504.1</v>
      </c>
      <c r="N103" s="10">
        <v>511.6</v>
      </c>
      <c r="O103" s="10">
        <f>O6</f>
        <v>530.6</v>
      </c>
      <c r="P103" s="10">
        <f>P6</f>
        <v>550.20000000000005</v>
      </c>
      <c r="Q103" s="10">
        <v>565.5</v>
      </c>
      <c r="R103" s="10">
        <v>562.4</v>
      </c>
      <c r="S103" s="10">
        <f t="shared" ref="S103:AC103" si="108">S6</f>
        <v>572.70000000000005</v>
      </c>
      <c r="T103" s="10">
        <f t="shared" si="108"/>
        <v>591</v>
      </c>
      <c r="U103" s="10">
        <f t="shared" si="108"/>
        <v>598.79999999999995</v>
      </c>
      <c r="V103" s="10">
        <f t="shared" si="108"/>
        <v>611.1</v>
      </c>
      <c r="W103" s="10">
        <f t="shared" si="108"/>
        <v>622.5</v>
      </c>
      <c r="X103" s="10">
        <f t="shared" si="108"/>
        <v>633</v>
      </c>
      <c r="Y103" s="10">
        <f t="shared" si="108"/>
        <v>635</v>
      </c>
      <c r="Z103" s="10">
        <f t="shared" si="108"/>
        <v>631.29999999999995</v>
      </c>
      <c r="AA103" s="10">
        <f t="shared" si="108"/>
        <v>634.5</v>
      </c>
      <c r="AB103" s="10">
        <f t="shared" si="108"/>
        <v>638.79999999999995</v>
      </c>
      <c r="AC103" s="11">
        <f t="shared" si="108"/>
        <v>643.6</v>
      </c>
      <c r="AD103" s="93"/>
      <c r="AE103" s="10">
        <v>1106.8</v>
      </c>
      <c r="AF103" s="10">
        <v>1391.7</v>
      </c>
      <c r="AG103" s="10">
        <f>AG6</f>
        <v>1661.3</v>
      </c>
      <c r="AH103" s="10">
        <f>AH6</f>
        <v>1913.9</v>
      </c>
      <c r="AI103" s="10">
        <f>AI6</f>
        <v>2157.9</v>
      </c>
      <c r="AJ103" s="10">
        <f>AJ6</f>
        <v>2324.8999999999996</v>
      </c>
      <c r="AK103" s="11">
        <f>SUM(V103:Y103)</f>
        <v>2501.6</v>
      </c>
      <c r="AL103" s="11">
        <f>AL6</f>
        <v>2548.1999999999998</v>
      </c>
    </row>
    <row r="104" spans="1:38" ht="15" customHeight="1" x14ac:dyDescent="0.7">
      <c r="A104" s="12" t="s">
        <v>8</v>
      </c>
      <c r="B104" s="13">
        <v>81.7</v>
      </c>
      <c r="C104" s="13">
        <v>86.6</v>
      </c>
      <c r="D104" s="13">
        <v>87</v>
      </c>
      <c r="E104" s="13">
        <v>91.3</v>
      </c>
      <c r="F104" s="13">
        <f t="shared" ref="F104:L104" si="109">F33</f>
        <v>94.800000000000011</v>
      </c>
      <c r="G104" s="13">
        <f t="shared" si="109"/>
        <v>97.3</v>
      </c>
      <c r="H104" s="13">
        <f t="shared" si="109"/>
        <v>99.7</v>
      </c>
      <c r="I104" s="13">
        <f t="shared" si="109"/>
        <v>100</v>
      </c>
      <c r="J104" s="13">
        <f t="shared" si="109"/>
        <v>98.6</v>
      </c>
      <c r="K104" s="13">
        <f t="shared" si="109"/>
        <v>97</v>
      </c>
      <c r="L104" s="13">
        <f t="shared" si="109"/>
        <v>97.600000000000009</v>
      </c>
      <c r="M104" s="13">
        <v>100.4</v>
      </c>
      <c r="N104" s="13">
        <v>101.3</v>
      </c>
      <c r="O104" s="13">
        <f>O33</f>
        <v>99.5</v>
      </c>
      <c r="P104" s="13">
        <f>P33</f>
        <v>104.4</v>
      </c>
      <c r="Q104" s="13">
        <v>108.1</v>
      </c>
      <c r="R104" s="13">
        <v>105.2</v>
      </c>
      <c r="S104" s="13">
        <f t="shared" ref="S104:AC104" si="110">S33</f>
        <v>97.199999999999989</v>
      </c>
      <c r="T104" s="13">
        <f t="shared" si="110"/>
        <v>101.3</v>
      </c>
      <c r="U104" s="13">
        <f t="shared" si="110"/>
        <v>107.49999999999999</v>
      </c>
      <c r="V104" s="13">
        <f t="shared" si="110"/>
        <v>107.8</v>
      </c>
      <c r="W104" s="13">
        <f t="shared" si="110"/>
        <v>107.39999999999999</v>
      </c>
      <c r="X104" s="13">
        <f t="shared" si="110"/>
        <v>109.89999999999999</v>
      </c>
      <c r="Y104" s="13">
        <f t="shared" si="110"/>
        <v>112.6</v>
      </c>
      <c r="Z104" s="13">
        <f t="shared" si="110"/>
        <v>97.5</v>
      </c>
      <c r="AA104" s="13">
        <f t="shared" si="110"/>
        <v>98.2</v>
      </c>
      <c r="AB104" s="13">
        <f t="shared" si="110"/>
        <v>102.10000000000001</v>
      </c>
      <c r="AC104" s="14">
        <f t="shared" si="110"/>
        <v>108.89999999999999</v>
      </c>
      <c r="AD104" s="93"/>
      <c r="AE104" s="13">
        <v>356.7</v>
      </c>
      <c r="AF104" s="13">
        <v>346.6</v>
      </c>
      <c r="AG104" s="13">
        <f>AG33</f>
        <v>391.8</v>
      </c>
      <c r="AH104" s="13">
        <f>AH33</f>
        <v>393.6</v>
      </c>
      <c r="AI104" s="13">
        <f>AI33</f>
        <v>413.3</v>
      </c>
      <c r="AJ104" s="13">
        <f>AJ33</f>
        <v>411.2</v>
      </c>
      <c r="AK104" s="14">
        <f>SUM(V104:Y104)</f>
        <v>437.69999999999993</v>
      </c>
      <c r="AL104" s="14">
        <f>AL33</f>
        <v>406.70000000000005</v>
      </c>
    </row>
    <row r="105" spans="1:38" ht="15" customHeight="1" x14ac:dyDescent="0.7">
      <c r="A105" s="93" t="s">
        <v>9</v>
      </c>
      <c r="B105" s="15">
        <v>234.6</v>
      </c>
      <c r="C105" s="15">
        <v>252.6</v>
      </c>
      <c r="D105" s="15">
        <v>273.3</v>
      </c>
      <c r="E105" s="15">
        <v>284.60000000000002</v>
      </c>
      <c r="F105" s="15">
        <f t="shared" ref="F105:M105" si="111">F103-F104</f>
        <v>290.8</v>
      </c>
      <c r="G105" s="15">
        <f t="shared" si="111"/>
        <v>304.2</v>
      </c>
      <c r="H105" s="15">
        <f t="shared" si="111"/>
        <v>328.5</v>
      </c>
      <c r="I105" s="15">
        <f t="shared" si="111"/>
        <v>346</v>
      </c>
      <c r="J105" s="15">
        <f t="shared" si="111"/>
        <v>356.4</v>
      </c>
      <c r="K105" s="15">
        <f t="shared" si="111"/>
        <v>370.4</v>
      </c>
      <c r="L105" s="15">
        <f t="shared" si="111"/>
        <v>389.79999999999995</v>
      </c>
      <c r="M105" s="15">
        <f t="shared" si="111"/>
        <v>403.70000000000005</v>
      </c>
      <c r="N105" s="15">
        <v>410.3</v>
      </c>
      <c r="O105" s="15">
        <f t="shared" ref="O105:AC105" si="112">O103-O104</f>
        <v>431.1</v>
      </c>
      <c r="P105" s="15">
        <f t="shared" si="112"/>
        <v>445.80000000000007</v>
      </c>
      <c r="Q105" s="15">
        <f t="shared" si="112"/>
        <v>457.4</v>
      </c>
      <c r="R105" s="15">
        <f t="shared" si="112"/>
        <v>457.2</v>
      </c>
      <c r="S105" s="15">
        <f t="shared" si="112"/>
        <v>475.50000000000006</v>
      </c>
      <c r="T105" s="15">
        <f t="shared" si="112"/>
        <v>489.7</v>
      </c>
      <c r="U105" s="15">
        <f t="shared" si="112"/>
        <v>491.29999999999995</v>
      </c>
      <c r="V105" s="15">
        <f t="shared" si="112"/>
        <v>503.3</v>
      </c>
      <c r="W105" s="15">
        <f t="shared" si="112"/>
        <v>515.1</v>
      </c>
      <c r="X105" s="15">
        <f t="shared" si="112"/>
        <v>523.1</v>
      </c>
      <c r="Y105" s="15">
        <f t="shared" si="112"/>
        <v>522.4</v>
      </c>
      <c r="Z105" s="15">
        <f t="shared" si="112"/>
        <v>533.79999999999995</v>
      </c>
      <c r="AA105" s="15">
        <f t="shared" si="112"/>
        <v>536.29999999999995</v>
      </c>
      <c r="AB105" s="15">
        <f t="shared" si="112"/>
        <v>536.69999999999993</v>
      </c>
      <c r="AC105" s="16">
        <f t="shared" si="112"/>
        <v>534.70000000000005</v>
      </c>
      <c r="AD105" s="93"/>
      <c r="AE105" s="15">
        <v>750.1</v>
      </c>
      <c r="AF105" s="15">
        <v>1045.0999999999999</v>
      </c>
      <c r="AG105" s="15">
        <f>AG103-AG104</f>
        <v>1269.5</v>
      </c>
      <c r="AH105" s="15">
        <f>AH103-AH104</f>
        <v>1520.3000000000002</v>
      </c>
      <c r="AI105" s="15">
        <f>AI103-AI104</f>
        <v>1744.6000000000001</v>
      </c>
      <c r="AJ105" s="15">
        <f>AJ103-AJ104</f>
        <v>1913.6999999999996</v>
      </c>
      <c r="AK105" s="16">
        <f>SUM(V105:Y105)</f>
        <v>2063.9</v>
      </c>
      <c r="AL105" s="16">
        <f>AL103-AL104</f>
        <v>2141.5</v>
      </c>
    </row>
    <row r="106" spans="1:38" ht="15" customHeight="1" x14ac:dyDescent="0.7">
      <c r="A106" s="93" t="s">
        <v>10</v>
      </c>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AD106" s="93"/>
      <c r="AE106" s="93"/>
      <c r="AF106" s="93"/>
      <c r="AG106" s="46"/>
      <c r="AH106" s="46"/>
      <c r="AI106" s="46"/>
      <c r="AJ106" s="46"/>
      <c r="AK106" s="34"/>
    </row>
    <row r="107" spans="1:38" ht="15" customHeight="1" x14ac:dyDescent="0.7">
      <c r="A107" s="12" t="s">
        <v>11</v>
      </c>
      <c r="B107" s="17">
        <v>87.3</v>
      </c>
      <c r="C107" s="17">
        <v>91.8</v>
      </c>
      <c r="D107" s="17">
        <v>105</v>
      </c>
      <c r="E107" s="17">
        <v>107.6</v>
      </c>
      <c r="F107" s="17">
        <f t="shared" ref="F107:L107" si="113">F47</f>
        <v>117.2</v>
      </c>
      <c r="G107" s="17">
        <f t="shared" si="113"/>
        <v>120.60000000000001</v>
      </c>
      <c r="H107" s="17">
        <f t="shared" si="113"/>
        <v>129.9</v>
      </c>
      <c r="I107" s="17">
        <f t="shared" si="113"/>
        <v>132.30000000000001</v>
      </c>
      <c r="J107" s="17">
        <f t="shared" si="113"/>
        <v>140.40000000000003</v>
      </c>
      <c r="K107" s="17">
        <f t="shared" si="113"/>
        <v>134.5</v>
      </c>
      <c r="L107" s="17">
        <f t="shared" si="113"/>
        <v>132.30000000000001</v>
      </c>
      <c r="M107" s="17">
        <v>129.4</v>
      </c>
      <c r="N107" s="17">
        <v>130.80000000000001</v>
      </c>
      <c r="O107" s="17">
        <f>O47</f>
        <v>130.5</v>
      </c>
      <c r="P107" s="17">
        <f>P47</f>
        <v>133.40000000000003</v>
      </c>
      <c r="Q107" s="17">
        <v>148.19999999999999</v>
      </c>
      <c r="R107" s="17">
        <v>157.1</v>
      </c>
      <c r="S107" s="17">
        <f t="shared" ref="S107:AC107" si="114">S47</f>
        <v>155.1</v>
      </c>
      <c r="T107" s="17">
        <f t="shared" si="114"/>
        <v>165.6</v>
      </c>
      <c r="U107" s="17">
        <f t="shared" si="114"/>
        <v>173.60000000000002</v>
      </c>
      <c r="V107" s="17">
        <f t="shared" si="114"/>
        <v>176.89999999999998</v>
      </c>
      <c r="W107" s="17">
        <f t="shared" si="114"/>
        <v>160.5</v>
      </c>
      <c r="X107" s="17">
        <f t="shared" si="114"/>
        <v>152.60000000000002</v>
      </c>
      <c r="Y107" s="17">
        <f t="shared" si="114"/>
        <v>158.89999999999998</v>
      </c>
      <c r="Z107" s="17">
        <f t="shared" si="114"/>
        <v>160.69999999999999</v>
      </c>
      <c r="AA107" s="17">
        <f t="shared" si="114"/>
        <v>159.59999999999997</v>
      </c>
      <c r="AB107" s="17">
        <f t="shared" si="114"/>
        <v>155.4</v>
      </c>
      <c r="AC107" s="18">
        <f t="shared" si="114"/>
        <v>142.4</v>
      </c>
      <c r="AD107" s="93"/>
      <c r="AE107" s="17">
        <v>287.2</v>
      </c>
      <c r="AF107" s="17">
        <v>391.7</v>
      </c>
      <c r="AG107" s="17">
        <f>AG47</f>
        <v>500</v>
      </c>
      <c r="AH107" s="17">
        <f>AH47</f>
        <v>536.60000000000014</v>
      </c>
      <c r="AI107" s="17">
        <f>AI47</f>
        <v>542.89999999999986</v>
      </c>
      <c r="AJ107" s="17">
        <f>AJ47</f>
        <v>651.39999999999986</v>
      </c>
      <c r="AK107" s="18">
        <f t="shared" ref="AK107:AK119" si="115">SUM(V107:Y107)</f>
        <v>648.9</v>
      </c>
      <c r="AL107" s="18">
        <f>AL47</f>
        <v>618.09999999999991</v>
      </c>
    </row>
    <row r="108" spans="1:38" ht="15" customHeight="1" x14ac:dyDescent="0.7">
      <c r="A108" s="12" t="s">
        <v>12</v>
      </c>
      <c r="B108" s="17">
        <v>82.4</v>
      </c>
      <c r="C108" s="17">
        <v>79.5</v>
      </c>
      <c r="D108" s="17">
        <v>86.9</v>
      </c>
      <c r="E108" s="17">
        <v>94.3</v>
      </c>
      <c r="F108" s="17">
        <f t="shared" ref="F108:L108" si="116">F55</f>
        <v>93.600000000000009</v>
      </c>
      <c r="G108" s="17">
        <f t="shared" si="116"/>
        <v>97.1</v>
      </c>
      <c r="H108" s="17">
        <f t="shared" si="116"/>
        <v>99.1</v>
      </c>
      <c r="I108" s="17">
        <f t="shared" si="116"/>
        <v>97.1</v>
      </c>
      <c r="J108" s="17">
        <f t="shared" si="116"/>
        <v>96.3</v>
      </c>
      <c r="K108" s="17">
        <f t="shared" si="116"/>
        <v>91.899999999999991</v>
      </c>
      <c r="L108" s="17">
        <f t="shared" si="116"/>
        <v>95.499999999999986</v>
      </c>
      <c r="M108" s="17">
        <v>99.8</v>
      </c>
      <c r="N108" s="17">
        <v>87.9</v>
      </c>
      <c r="O108" s="17">
        <f>O55</f>
        <v>90.799999999999983</v>
      </c>
      <c r="P108" s="17">
        <f>P55</f>
        <v>105.79999999999998</v>
      </c>
      <c r="Q108" s="17">
        <v>98.7</v>
      </c>
      <c r="R108" s="17">
        <v>88</v>
      </c>
      <c r="S108" s="17">
        <f t="shared" ref="S108:AC108" si="117">S55</f>
        <v>96.199999999999989</v>
      </c>
      <c r="T108" s="17">
        <f t="shared" si="117"/>
        <v>94.699999999999989</v>
      </c>
      <c r="U108" s="17">
        <f t="shared" si="117"/>
        <v>95.8</v>
      </c>
      <c r="V108" s="17">
        <f t="shared" si="117"/>
        <v>108.6</v>
      </c>
      <c r="W108" s="17">
        <f t="shared" si="117"/>
        <v>98.300000000000011</v>
      </c>
      <c r="X108" s="17">
        <f t="shared" si="117"/>
        <v>97.399999999999991</v>
      </c>
      <c r="Y108" s="17">
        <f t="shared" si="117"/>
        <v>111.1</v>
      </c>
      <c r="Z108" s="17">
        <f t="shared" si="117"/>
        <v>100.60000000000001</v>
      </c>
      <c r="AA108" s="17">
        <f t="shared" si="117"/>
        <v>103.3</v>
      </c>
      <c r="AB108" s="17">
        <f t="shared" si="117"/>
        <v>101</v>
      </c>
      <c r="AC108" s="18">
        <f t="shared" si="117"/>
        <v>106.9</v>
      </c>
      <c r="AD108" s="93"/>
      <c r="AE108" s="17">
        <v>280.3</v>
      </c>
      <c r="AF108" s="17">
        <v>343.1</v>
      </c>
      <c r="AG108" s="17">
        <f>AG55</f>
        <v>386.90000000000003</v>
      </c>
      <c r="AH108" s="17">
        <f>AH55</f>
        <v>383.49999999999994</v>
      </c>
      <c r="AI108" s="17">
        <f>AI55</f>
        <v>383.2</v>
      </c>
      <c r="AJ108" s="17">
        <f>AJ55</f>
        <v>374.7</v>
      </c>
      <c r="AK108" s="18">
        <f t="shared" si="115"/>
        <v>415.4</v>
      </c>
      <c r="AL108" s="18">
        <f>AL55</f>
        <v>411.80000000000007</v>
      </c>
    </row>
    <row r="109" spans="1:38" ht="15" customHeight="1" x14ac:dyDescent="0.7">
      <c r="A109" s="19" t="s">
        <v>13</v>
      </c>
      <c r="B109" s="17">
        <v>30.4</v>
      </c>
      <c r="C109" s="17">
        <v>33.4</v>
      </c>
      <c r="D109" s="17">
        <v>35.299999999999997</v>
      </c>
      <c r="E109" s="17">
        <v>41.2</v>
      </c>
      <c r="F109" s="17">
        <f t="shared" ref="F109:L109" si="118">F63</f>
        <v>41</v>
      </c>
      <c r="G109" s="17">
        <f t="shared" si="118"/>
        <v>46</v>
      </c>
      <c r="H109" s="17">
        <f t="shared" si="118"/>
        <v>43.5</v>
      </c>
      <c r="I109" s="17">
        <f t="shared" si="118"/>
        <v>47.1</v>
      </c>
      <c r="J109" s="17">
        <f t="shared" si="118"/>
        <v>46.6</v>
      </c>
      <c r="K109" s="17">
        <f t="shared" si="118"/>
        <v>47.8</v>
      </c>
      <c r="L109" s="17">
        <f t="shared" si="118"/>
        <v>49.8</v>
      </c>
      <c r="M109" s="17">
        <v>46.9</v>
      </c>
      <c r="N109" s="17">
        <v>43</v>
      </c>
      <c r="O109" s="17">
        <f>O63</f>
        <v>40.4</v>
      </c>
      <c r="P109" s="17">
        <f>P63</f>
        <v>45.6</v>
      </c>
      <c r="Q109" s="17">
        <v>42.5</v>
      </c>
      <c r="R109" s="17">
        <v>41.8</v>
      </c>
      <c r="S109" s="17">
        <f t="shared" ref="S109:AC109" si="119">S63</f>
        <v>41.3</v>
      </c>
      <c r="T109" s="17">
        <f t="shared" si="119"/>
        <v>42.699999999999996</v>
      </c>
      <c r="U109" s="17">
        <f t="shared" si="119"/>
        <v>42.8</v>
      </c>
      <c r="V109" s="17">
        <f t="shared" si="119"/>
        <v>43.3</v>
      </c>
      <c r="W109" s="17">
        <f t="shared" si="119"/>
        <v>43.199999999999996</v>
      </c>
      <c r="X109" s="17">
        <f t="shared" si="119"/>
        <v>45.5</v>
      </c>
      <c r="Y109" s="18">
        <f t="shared" si="119"/>
        <v>47.699999999999996</v>
      </c>
      <c r="Z109" s="18">
        <f t="shared" si="119"/>
        <v>41.8</v>
      </c>
      <c r="AA109" s="18">
        <f t="shared" si="119"/>
        <v>45.5</v>
      </c>
      <c r="AB109" s="18">
        <f t="shared" si="119"/>
        <v>48.8</v>
      </c>
      <c r="AC109" s="18">
        <f t="shared" si="119"/>
        <v>48</v>
      </c>
      <c r="AD109" s="93"/>
      <c r="AE109" s="17">
        <v>122.3</v>
      </c>
      <c r="AF109" s="17">
        <v>140.30000000000001</v>
      </c>
      <c r="AG109" s="17">
        <f>AG63</f>
        <v>177.6</v>
      </c>
      <c r="AH109" s="17">
        <f>AH63</f>
        <v>191.10000000000002</v>
      </c>
      <c r="AI109" s="17">
        <f>AI63</f>
        <v>171.5</v>
      </c>
      <c r="AJ109" s="17">
        <f>AJ63</f>
        <v>168.59999999999997</v>
      </c>
      <c r="AK109" s="18">
        <f t="shared" si="115"/>
        <v>179.7</v>
      </c>
      <c r="AL109" s="18">
        <f>AL63</f>
        <v>184.10000000000005</v>
      </c>
    </row>
    <row r="110" spans="1:38" ht="15" customHeight="1" x14ac:dyDescent="0.7">
      <c r="A110" s="19" t="s">
        <v>46</v>
      </c>
      <c r="B110" s="13">
        <f t="shared" ref="B110:L110" si="120">B67</f>
        <v>0</v>
      </c>
      <c r="C110" s="13">
        <f t="shared" si="120"/>
        <v>0</v>
      </c>
      <c r="D110" s="13">
        <f t="shared" si="120"/>
        <v>0</v>
      </c>
      <c r="E110" s="13">
        <f t="shared" si="120"/>
        <v>0</v>
      </c>
      <c r="F110" s="13">
        <f t="shared" si="120"/>
        <v>0</v>
      </c>
      <c r="G110" s="13">
        <f t="shared" si="120"/>
        <v>0</v>
      </c>
      <c r="H110" s="13">
        <f t="shared" si="120"/>
        <v>0</v>
      </c>
      <c r="I110" s="13">
        <f t="shared" si="120"/>
        <v>0</v>
      </c>
      <c r="J110" s="13">
        <f t="shared" si="120"/>
        <v>0</v>
      </c>
      <c r="K110" s="13">
        <f t="shared" si="120"/>
        <v>0</v>
      </c>
      <c r="L110" s="13">
        <f t="shared" si="120"/>
        <v>0</v>
      </c>
      <c r="M110" s="13">
        <v>0</v>
      </c>
      <c r="N110" s="13">
        <v>0</v>
      </c>
      <c r="O110" s="13">
        <f>O67</f>
        <v>0</v>
      </c>
      <c r="P110" s="13">
        <f>P67</f>
        <v>0</v>
      </c>
      <c r="Q110" s="13">
        <v>0</v>
      </c>
      <c r="R110" s="13">
        <v>0</v>
      </c>
      <c r="S110" s="13">
        <f t="shared" ref="S110:AC110" si="121">S67</f>
        <v>0</v>
      </c>
      <c r="T110" s="13">
        <f t="shared" si="121"/>
        <v>0</v>
      </c>
      <c r="U110" s="13">
        <f t="shared" si="121"/>
        <v>0</v>
      </c>
      <c r="V110" s="13">
        <f t="shared" si="121"/>
        <v>0</v>
      </c>
      <c r="W110" s="13">
        <f t="shared" si="121"/>
        <v>0</v>
      </c>
      <c r="X110" s="13">
        <f t="shared" si="121"/>
        <v>0</v>
      </c>
      <c r="Y110" s="14">
        <f t="shared" si="121"/>
        <v>0</v>
      </c>
      <c r="Z110" s="14">
        <f t="shared" si="121"/>
        <v>0</v>
      </c>
      <c r="AA110" s="14">
        <f t="shared" si="121"/>
        <v>0</v>
      </c>
      <c r="AB110" s="14">
        <f t="shared" si="121"/>
        <v>0</v>
      </c>
      <c r="AC110" s="14">
        <f t="shared" si="121"/>
        <v>0</v>
      </c>
      <c r="AD110" s="93"/>
      <c r="AE110" s="13">
        <v>0</v>
      </c>
      <c r="AF110" s="13">
        <v>0</v>
      </c>
      <c r="AG110" s="13">
        <v>0</v>
      </c>
      <c r="AH110" s="13">
        <f>AH67</f>
        <v>0</v>
      </c>
      <c r="AI110" s="13">
        <f>AI67</f>
        <v>0</v>
      </c>
      <c r="AJ110" s="13">
        <f>AJ67</f>
        <v>0</v>
      </c>
      <c r="AK110" s="14">
        <f t="shared" si="115"/>
        <v>0</v>
      </c>
      <c r="AL110" s="14">
        <f>AL67</f>
        <v>0</v>
      </c>
    </row>
    <row r="111" spans="1:38" ht="15.95" customHeight="1" x14ac:dyDescent="0.7">
      <c r="A111" s="25" t="s">
        <v>15</v>
      </c>
      <c r="B111" s="21">
        <f t="shared" ref="B111:M111" si="122">SUM(B107:B110)</f>
        <v>200.1</v>
      </c>
      <c r="C111" s="21">
        <f t="shared" si="122"/>
        <v>204.70000000000002</v>
      </c>
      <c r="D111" s="21">
        <f t="shared" si="122"/>
        <v>227.2</v>
      </c>
      <c r="E111" s="21">
        <f t="shared" si="122"/>
        <v>243.09999999999997</v>
      </c>
      <c r="F111" s="21">
        <f t="shared" si="122"/>
        <v>251.8</v>
      </c>
      <c r="G111" s="21">
        <f t="shared" si="122"/>
        <v>263.7</v>
      </c>
      <c r="H111" s="21">
        <f t="shared" si="122"/>
        <v>272.5</v>
      </c>
      <c r="I111" s="21">
        <f t="shared" si="122"/>
        <v>276.5</v>
      </c>
      <c r="J111" s="21">
        <f t="shared" si="122"/>
        <v>283.30000000000007</v>
      </c>
      <c r="K111" s="21">
        <f t="shared" si="122"/>
        <v>274.2</v>
      </c>
      <c r="L111" s="21">
        <f t="shared" si="122"/>
        <v>277.60000000000002</v>
      </c>
      <c r="M111" s="21">
        <f t="shared" si="122"/>
        <v>276.09999999999997</v>
      </c>
      <c r="N111" s="21">
        <v>261.7</v>
      </c>
      <c r="O111" s="21">
        <f t="shared" ref="O111:AC111" si="123">SUM(O107:O110)</f>
        <v>261.7</v>
      </c>
      <c r="P111" s="21">
        <f t="shared" si="123"/>
        <v>284.8</v>
      </c>
      <c r="Q111" s="21">
        <f t="shared" si="123"/>
        <v>289.39999999999998</v>
      </c>
      <c r="R111" s="21">
        <f t="shared" si="123"/>
        <v>286.89999999999998</v>
      </c>
      <c r="S111" s="21">
        <f t="shared" si="123"/>
        <v>292.59999999999997</v>
      </c>
      <c r="T111" s="21">
        <f t="shared" si="123"/>
        <v>302.99999999999994</v>
      </c>
      <c r="U111" s="21">
        <f t="shared" si="123"/>
        <v>312.20000000000005</v>
      </c>
      <c r="V111" s="21">
        <f t="shared" si="123"/>
        <v>328.8</v>
      </c>
      <c r="W111" s="21">
        <f t="shared" si="123"/>
        <v>302</v>
      </c>
      <c r="X111" s="21">
        <f t="shared" si="123"/>
        <v>295.5</v>
      </c>
      <c r="Y111" s="22">
        <f t="shared" si="123"/>
        <v>317.7</v>
      </c>
      <c r="Z111" s="22">
        <f t="shared" si="123"/>
        <v>303.10000000000002</v>
      </c>
      <c r="AA111" s="22">
        <f t="shared" si="123"/>
        <v>308.39999999999998</v>
      </c>
      <c r="AB111" s="22">
        <f t="shared" si="123"/>
        <v>305.2</v>
      </c>
      <c r="AC111" s="22">
        <f t="shared" si="123"/>
        <v>297.3</v>
      </c>
      <c r="AD111" s="93"/>
      <c r="AE111" s="21">
        <v>689.8</v>
      </c>
      <c r="AF111" s="21">
        <v>875.1</v>
      </c>
      <c r="AG111" s="21">
        <f>SUM(AG107:AG109)</f>
        <v>1064.5</v>
      </c>
      <c r="AH111" s="21">
        <f>SUM(AH107:AH109)</f>
        <v>1111.2000000000003</v>
      </c>
      <c r="AI111" s="21">
        <f>SUM(AI107:AI109)</f>
        <v>1097.5999999999999</v>
      </c>
      <c r="AJ111" s="21">
        <f>SUM(AJ107:AJ109)</f>
        <v>1194.6999999999998</v>
      </c>
      <c r="AK111" s="22">
        <f t="shared" si="115"/>
        <v>1244</v>
      </c>
      <c r="AL111" s="22">
        <f>SUM(AL107:AL110)</f>
        <v>1214.0000000000002</v>
      </c>
    </row>
    <row r="112" spans="1:38" ht="15" customHeight="1" x14ac:dyDescent="0.7">
      <c r="A112" s="25" t="s">
        <v>58</v>
      </c>
      <c r="B112" s="10">
        <v>34.5</v>
      </c>
      <c r="C112" s="10">
        <v>47.9</v>
      </c>
      <c r="D112" s="10">
        <v>46.1</v>
      </c>
      <c r="E112" s="10">
        <v>41.5</v>
      </c>
      <c r="F112" s="10">
        <f t="shared" ref="F112:L112" si="124">F105-F111</f>
        <v>39</v>
      </c>
      <c r="G112" s="10">
        <f t="shared" si="124"/>
        <v>40.5</v>
      </c>
      <c r="H112" s="10">
        <f t="shared" si="124"/>
        <v>56</v>
      </c>
      <c r="I112" s="10">
        <f t="shared" si="124"/>
        <v>69.5</v>
      </c>
      <c r="J112" s="10">
        <f t="shared" si="124"/>
        <v>73.099999999999909</v>
      </c>
      <c r="K112" s="10">
        <f t="shared" si="124"/>
        <v>96.199999999999989</v>
      </c>
      <c r="L112" s="10">
        <f t="shared" si="124"/>
        <v>112.19999999999993</v>
      </c>
      <c r="M112" s="10">
        <v>127.6</v>
      </c>
      <c r="N112" s="10">
        <v>148.6</v>
      </c>
      <c r="O112" s="10">
        <f>O105-O111</f>
        <v>169.40000000000003</v>
      </c>
      <c r="P112" s="10">
        <f>P105-P111</f>
        <v>161.00000000000006</v>
      </c>
      <c r="Q112" s="10">
        <v>168</v>
      </c>
      <c r="R112" s="10">
        <v>170.3</v>
      </c>
      <c r="S112" s="10">
        <f t="shared" ref="S112:AC112" si="125">S105-S111</f>
        <v>182.90000000000009</v>
      </c>
      <c r="T112" s="10">
        <f t="shared" si="125"/>
        <v>186.70000000000005</v>
      </c>
      <c r="U112" s="10">
        <f t="shared" si="125"/>
        <v>179.09999999999991</v>
      </c>
      <c r="V112" s="10">
        <f t="shared" si="125"/>
        <v>174.5</v>
      </c>
      <c r="W112" s="10">
        <f t="shared" si="125"/>
        <v>213.10000000000002</v>
      </c>
      <c r="X112" s="10">
        <f t="shared" si="125"/>
        <v>227.60000000000002</v>
      </c>
      <c r="Y112" s="11">
        <f t="shared" si="125"/>
        <v>204.7</v>
      </c>
      <c r="Z112" s="11">
        <f t="shared" si="125"/>
        <v>230.69999999999993</v>
      </c>
      <c r="AA112" s="11">
        <f t="shared" si="125"/>
        <v>227.89999999999998</v>
      </c>
      <c r="AB112" s="11">
        <f t="shared" si="125"/>
        <v>231.49999999999994</v>
      </c>
      <c r="AC112" s="11">
        <f t="shared" si="125"/>
        <v>237.40000000000003</v>
      </c>
      <c r="AD112" s="93"/>
      <c r="AE112" s="10">
        <v>60.3</v>
      </c>
      <c r="AF112" s="10">
        <v>170</v>
      </c>
      <c r="AG112" s="10">
        <f>AG105-AG111</f>
        <v>205</v>
      </c>
      <c r="AH112" s="10">
        <f>AH105-AH111</f>
        <v>409.09999999999991</v>
      </c>
      <c r="AI112" s="10">
        <f>AI105-AI111</f>
        <v>647.00000000000023</v>
      </c>
      <c r="AJ112" s="10">
        <f>AJ105-AJ111</f>
        <v>718.99999999999977</v>
      </c>
      <c r="AK112" s="11">
        <f t="shared" si="115"/>
        <v>819.90000000000009</v>
      </c>
      <c r="AL112" s="11">
        <f>AL105-AL111</f>
        <v>927.49999999999977</v>
      </c>
    </row>
    <row r="113" spans="1:38" ht="15" customHeight="1" x14ac:dyDescent="0.7">
      <c r="A113" s="90" t="s">
        <v>17</v>
      </c>
      <c r="B113" s="17">
        <v>-1.2</v>
      </c>
      <c r="C113" s="17">
        <v>2</v>
      </c>
      <c r="D113" s="17">
        <v>2.4</v>
      </c>
      <c r="E113" s="17">
        <v>3.9</v>
      </c>
      <c r="F113" s="17">
        <v>3.7</v>
      </c>
      <c r="G113" s="17">
        <v>3.2</v>
      </c>
      <c r="H113" s="17">
        <v>3</v>
      </c>
      <c r="I113" s="17">
        <f>I16</f>
        <v>2.6</v>
      </c>
      <c r="J113" s="17">
        <f>J16</f>
        <v>2.4</v>
      </c>
      <c r="K113" s="17">
        <f>K16</f>
        <v>0.1</v>
      </c>
      <c r="L113" s="17">
        <f>L16</f>
        <v>0.1</v>
      </c>
      <c r="M113" s="17">
        <v>-0.9</v>
      </c>
      <c r="N113" s="17">
        <v>-1.2</v>
      </c>
      <c r="O113" s="17">
        <f>O16</f>
        <v>-0.9</v>
      </c>
      <c r="P113" s="17">
        <f>P16</f>
        <v>-1.7</v>
      </c>
      <c r="Q113" s="17">
        <v>-1.4</v>
      </c>
      <c r="R113" s="17">
        <v>-1.4</v>
      </c>
      <c r="S113" s="17">
        <f t="shared" ref="S113:AC113" si="126">S16</f>
        <v>-0.5</v>
      </c>
      <c r="T113" s="17">
        <f t="shared" si="126"/>
        <v>1.7</v>
      </c>
      <c r="U113" s="17">
        <f t="shared" si="126"/>
        <v>3.5</v>
      </c>
      <c r="V113" s="17">
        <f t="shared" si="126"/>
        <v>3.9</v>
      </c>
      <c r="W113" s="17">
        <f t="shared" si="126"/>
        <v>3.7</v>
      </c>
      <c r="X113" s="17">
        <f t="shared" si="126"/>
        <v>5</v>
      </c>
      <c r="Y113" s="18">
        <f t="shared" si="126"/>
        <v>6.8</v>
      </c>
      <c r="Z113" s="18">
        <f t="shared" si="126"/>
        <v>7.3</v>
      </c>
      <c r="AA113" s="18">
        <f t="shared" si="126"/>
        <v>4.7</v>
      </c>
      <c r="AB113" s="18">
        <f t="shared" si="126"/>
        <v>3.8</v>
      </c>
      <c r="AC113" s="18">
        <f t="shared" si="126"/>
        <v>-1.9</v>
      </c>
      <c r="AD113" s="93"/>
      <c r="AE113" s="17">
        <v>-11</v>
      </c>
      <c r="AF113" s="17">
        <v>7.1</v>
      </c>
      <c r="AG113" s="17">
        <f>SUM(F113:I113)</f>
        <v>12.5</v>
      </c>
      <c r="AH113" s="17">
        <f>SUM(J113:M113)</f>
        <v>1.7000000000000002</v>
      </c>
      <c r="AI113" s="17">
        <f>SUM(N113:Q113)</f>
        <v>-5.1999999999999993</v>
      </c>
      <c r="AJ113" s="17">
        <f>SUM(R113:U113)</f>
        <v>3.3</v>
      </c>
      <c r="AK113" s="18">
        <f t="shared" si="115"/>
        <v>19.399999999999999</v>
      </c>
      <c r="AL113" s="18">
        <f>SUM(Z113:AC113)</f>
        <v>13.9</v>
      </c>
    </row>
    <row r="114" spans="1:38" ht="15" customHeight="1" x14ac:dyDescent="0.7">
      <c r="A114" s="90" t="s">
        <v>18</v>
      </c>
      <c r="B114" s="13">
        <v>3.4</v>
      </c>
      <c r="C114" s="13">
        <v>2.2000000000000002</v>
      </c>
      <c r="D114" s="13">
        <v>0.5</v>
      </c>
      <c r="E114" s="13">
        <v>0.7</v>
      </c>
      <c r="F114" s="13">
        <v>4.2</v>
      </c>
      <c r="G114" s="13">
        <v>2.6</v>
      </c>
      <c r="H114" s="13">
        <v>1.9</v>
      </c>
      <c r="I114" s="13">
        <v>2.8</v>
      </c>
      <c r="J114" s="13">
        <f>J91</f>
        <v>-0.40000000000000036</v>
      </c>
      <c r="K114" s="13">
        <f>K91</f>
        <v>2.5</v>
      </c>
      <c r="L114" s="13">
        <f>L91</f>
        <v>3.5</v>
      </c>
      <c r="M114" s="13">
        <v>2</v>
      </c>
      <c r="N114" s="13">
        <v>5.0999999999999996</v>
      </c>
      <c r="O114" s="13">
        <f>O91</f>
        <v>7.5</v>
      </c>
      <c r="P114" s="13">
        <f>P91</f>
        <v>0.5</v>
      </c>
      <c r="Q114" s="13">
        <v>3.4</v>
      </c>
      <c r="R114" s="13">
        <v>5.7</v>
      </c>
      <c r="S114" s="13">
        <f t="shared" ref="S114:AC114" si="127">S91</f>
        <v>-8.3000000000000007</v>
      </c>
      <c r="T114" s="13">
        <f t="shared" si="127"/>
        <v>7.2</v>
      </c>
      <c r="U114" s="13">
        <f t="shared" si="127"/>
        <v>-1.5</v>
      </c>
      <c r="V114" s="13">
        <f t="shared" si="127"/>
        <v>-0.4</v>
      </c>
      <c r="W114" s="13">
        <f t="shared" si="127"/>
        <v>-1.2</v>
      </c>
      <c r="X114" s="13">
        <f t="shared" si="127"/>
        <v>-0.2</v>
      </c>
      <c r="Y114" s="14">
        <f t="shared" si="127"/>
        <v>-1.9</v>
      </c>
      <c r="Z114" s="14">
        <f t="shared" si="127"/>
        <v>0.3</v>
      </c>
      <c r="AA114" s="14">
        <f t="shared" si="127"/>
        <v>1.9</v>
      </c>
      <c r="AB114" s="14">
        <f t="shared" si="127"/>
        <v>1.1000000000000001</v>
      </c>
      <c r="AC114" s="14">
        <f t="shared" si="127"/>
        <v>6.6000000000000005</v>
      </c>
      <c r="AD114" s="93"/>
      <c r="AE114" s="13">
        <v>13.2</v>
      </c>
      <c r="AF114" s="13">
        <v>6.8</v>
      </c>
      <c r="AG114" s="13">
        <f>SUM(F114:I114)</f>
        <v>11.5</v>
      </c>
      <c r="AH114" s="13">
        <f>SUM(J114:M114)</f>
        <v>7.6</v>
      </c>
      <c r="AI114" s="13">
        <f>SUM(N114:Q114)</f>
        <v>16.5</v>
      </c>
      <c r="AJ114" s="13">
        <f>SUM(R114:U114)</f>
        <v>3.0999999999999996</v>
      </c>
      <c r="AK114" s="14">
        <f t="shared" si="115"/>
        <v>-3.7</v>
      </c>
      <c r="AL114" s="14">
        <f>SUM(Z114:AC114)</f>
        <v>9.9</v>
      </c>
    </row>
    <row r="115" spans="1:38" ht="15" customHeight="1" x14ac:dyDescent="0.7">
      <c r="A115" s="90" t="s">
        <v>59</v>
      </c>
      <c r="B115" s="15">
        <v>36.700000000000003</v>
      </c>
      <c r="C115" s="15">
        <v>52.1</v>
      </c>
      <c r="D115" s="15">
        <v>49</v>
      </c>
      <c r="E115" s="15">
        <v>46.1</v>
      </c>
      <c r="F115" s="15">
        <f t="shared" ref="F115:M115" si="128">SUM(F112:F114)</f>
        <v>46.900000000000006</v>
      </c>
      <c r="G115" s="15">
        <f t="shared" si="128"/>
        <v>46.300000000000004</v>
      </c>
      <c r="H115" s="15">
        <f t="shared" si="128"/>
        <v>60.9</v>
      </c>
      <c r="I115" s="15">
        <f t="shared" si="128"/>
        <v>74.899999999999991</v>
      </c>
      <c r="J115" s="15">
        <f t="shared" si="128"/>
        <v>75.099999999999909</v>
      </c>
      <c r="K115" s="15">
        <f t="shared" si="128"/>
        <v>98.799999999999983</v>
      </c>
      <c r="L115" s="15">
        <f t="shared" si="128"/>
        <v>115.79999999999993</v>
      </c>
      <c r="M115" s="15">
        <f t="shared" si="128"/>
        <v>128.69999999999999</v>
      </c>
      <c r="N115" s="15">
        <v>152.5</v>
      </c>
      <c r="O115" s="15">
        <f t="shared" ref="O115:AC115" si="129">SUM(O112:O114)</f>
        <v>176.00000000000003</v>
      </c>
      <c r="P115" s="15">
        <f t="shared" si="129"/>
        <v>159.80000000000007</v>
      </c>
      <c r="Q115" s="15">
        <f t="shared" si="129"/>
        <v>170</v>
      </c>
      <c r="R115" s="15">
        <f t="shared" si="129"/>
        <v>174.6</v>
      </c>
      <c r="S115" s="15">
        <f t="shared" si="129"/>
        <v>174.10000000000008</v>
      </c>
      <c r="T115" s="15">
        <f t="shared" si="129"/>
        <v>195.60000000000002</v>
      </c>
      <c r="U115" s="15">
        <f t="shared" si="129"/>
        <v>181.09999999999991</v>
      </c>
      <c r="V115" s="15">
        <f t="shared" si="129"/>
        <v>178</v>
      </c>
      <c r="W115" s="15">
        <f t="shared" si="129"/>
        <v>215.60000000000002</v>
      </c>
      <c r="X115" s="15">
        <f t="shared" si="129"/>
        <v>232.40000000000003</v>
      </c>
      <c r="Y115" s="16">
        <f t="shared" si="129"/>
        <v>209.6</v>
      </c>
      <c r="Z115" s="16">
        <f t="shared" si="129"/>
        <v>238.29999999999995</v>
      </c>
      <c r="AA115" s="16">
        <f t="shared" si="129"/>
        <v>234.49999999999997</v>
      </c>
      <c r="AB115" s="16">
        <f t="shared" si="129"/>
        <v>236.39999999999995</v>
      </c>
      <c r="AC115" s="16">
        <f t="shared" si="129"/>
        <v>242.10000000000002</v>
      </c>
      <c r="AD115" s="93"/>
      <c r="AE115" s="15">
        <v>62.5</v>
      </c>
      <c r="AF115" s="15">
        <v>183.9</v>
      </c>
      <c r="AG115" s="15">
        <f>SUM(AG112:AG114)</f>
        <v>229</v>
      </c>
      <c r="AH115" s="15">
        <f>SUM(AH112:AH114)</f>
        <v>418.39999999999992</v>
      </c>
      <c r="AI115" s="15">
        <f>SUM(AI112:AI114)</f>
        <v>658.30000000000018</v>
      </c>
      <c r="AJ115" s="15">
        <f>SUM(AJ112:AJ114)</f>
        <v>725.39999999999975</v>
      </c>
      <c r="AK115" s="16">
        <f t="shared" si="115"/>
        <v>835.6</v>
      </c>
      <c r="AL115" s="16">
        <f>SUM(AL112:AL114)</f>
        <v>951.29999999999973</v>
      </c>
    </row>
    <row r="116" spans="1:38" ht="15" customHeight="1" x14ac:dyDescent="0.7">
      <c r="A116" s="90" t="s">
        <v>60</v>
      </c>
      <c r="B116" s="13">
        <v>-5.8</v>
      </c>
      <c r="C116" s="13">
        <v>-4.0999999999999996</v>
      </c>
      <c r="D116" s="13">
        <v>-4</v>
      </c>
      <c r="E116" s="13">
        <v>-3.8</v>
      </c>
      <c r="F116" s="13">
        <v>-5.2</v>
      </c>
      <c r="G116" s="13">
        <v>-4.3</v>
      </c>
      <c r="H116" s="13">
        <f>H96</f>
        <v>-5</v>
      </c>
      <c r="I116" s="13">
        <f>I96</f>
        <v>-7.5</v>
      </c>
      <c r="J116" s="13">
        <f>J96</f>
        <v>-5.3</v>
      </c>
      <c r="K116" s="13">
        <f>K96</f>
        <v>-5.6000000000000005</v>
      </c>
      <c r="L116" s="13">
        <f>L96</f>
        <v>-5.6000000000000005</v>
      </c>
      <c r="M116" s="13">
        <v>-10.8</v>
      </c>
      <c r="N116" s="13">
        <v>-10.7</v>
      </c>
      <c r="O116" s="13">
        <f>O96</f>
        <v>-15.5</v>
      </c>
      <c r="P116" s="13">
        <f>P96</f>
        <v>-12.7</v>
      </c>
      <c r="Q116" s="13">
        <v>-10.1</v>
      </c>
      <c r="R116" s="13">
        <v>-33.1</v>
      </c>
      <c r="S116" s="13">
        <f t="shared" ref="S116:AC116" si="130">S96</f>
        <v>-36</v>
      </c>
      <c r="T116" s="13">
        <f t="shared" si="130"/>
        <v>-42.510000000000005</v>
      </c>
      <c r="U116" s="13">
        <f t="shared" si="130"/>
        <v>-39.899999999999977</v>
      </c>
      <c r="V116" s="13">
        <f t="shared" si="130"/>
        <v>-31.900000000000002</v>
      </c>
      <c r="W116" s="13">
        <f t="shared" si="130"/>
        <v>-41.6</v>
      </c>
      <c r="X116" s="13">
        <f t="shared" si="130"/>
        <v>-38.299999999999997</v>
      </c>
      <c r="Y116" s="14">
        <f t="shared" si="130"/>
        <v>-38.799999999999997</v>
      </c>
      <c r="Z116" s="14">
        <f t="shared" si="130"/>
        <v>-41.6</v>
      </c>
      <c r="AA116" s="14">
        <f t="shared" si="130"/>
        <v>-40.400000000000006</v>
      </c>
      <c r="AB116" s="14">
        <f t="shared" si="130"/>
        <v>-46</v>
      </c>
      <c r="AC116" s="14">
        <f t="shared" si="130"/>
        <v>-19.5</v>
      </c>
      <c r="AD116" s="93"/>
      <c r="AE116" s="13">
        <v>-2.6</v>
      </c>
      <c r="AF116" s="13">
        <v>-17.7</v>
      </c>
      <c r="AG116" s="13">
        <f>AG96</f>
        <v>-22</v>
      </c>
      <c r="AH116" s="13">
        <f>SUM(J116:M116)</f>
        <v>-27.3</v>
      </c>
      <c r="AI116" s="13">
        <f>SUM(N116:Q116)</f>
        <v>-49</v>
      </c>
      <c r="AJ116" s="13">
        <f>SUM(R116:U116)</f>
        <v>-151.51</v>
      </c>
      <c r="AK116" s="14">
        <f t="shared" si="115"/>
        <v>-150.6</v>
      </c>
      <c r="AL116" s="14">
        <f>SUM(Z116:AC116)</f>
        <v>-147.5</v>
      </c>
    </row>
    <row r="117" spans="1:38" ht="15.95" customHeight="1" x14ac:dyDescent="0.7">
      <c r="A117" s="90" t="s">
        <v>61</v>
      </c>
      <c r="B117" s="23">
        <v>30.9</v>
      </c>
      <c r="C117" s="23">
        <v>48</v>
      </c>
      <c r="D117" s="23">
        <v>45</v>
      </c>
      <c r="E117" s="23">
        <v>42.3</v>
      </c>
      <c r="F117" s="23">
        <f t="shared" ref="F117:M117" si="131">SUM(F115:F116)</f>
        <v>41.7</v>
      </c>
      <c r="G117" s="23">
        <f t="shared" si="131"/>
        <v>42.000000000000007</v>
      </c>
      <c r="H117" s="23">
        <f t="shared" si="131"/>
        <v>55.9</v>
      </c>
      <c r="I117" s="23">
        <f t="shared" si="131"/>
        <v>67.399999999999991</v>
      </c>
      <c r="J117" s="23">
        <f t="shared" si="131"/>
        <v>69.799999999999912</v>
      </c>
      <c r="K117" s="23">
        <f t="shared" si="131"/>
        <v>93.199999999999989</v>
      </c>
      <c r="L117" s="23">
        <f t="shared" si="131"/>
        <v>110.19999999999993</v>
      </c>
      <c r="M117" s="23">
        <f t="shared" si="131"/>
        <v>117.89999999999999</v>
      </c>
      <c r="N117" s="23">
        <v>141.80000000000001</v>
      </c>
      <c r="O117" s="23">
        <f t="shared" ref="O117:AC117" si="132">SUM(O115:O116)</f>
        <v>160.50000000000003</v>
      </c>
      <c r="P117" s="23">
        <f t="shared" si="132"/>
        <v>147.10000000000008</v>
      </c>
      <c r="Q117" s="23">
        <f t="shared" si="132"/>
        <v>159.9</v>
      </c>
      <c r="R117" s="23">
        <f t="shared" si="132"/>
        <v>141.5</v>
      </c>
      <c r="S117" s="23">
        <f t="shared" si="132"/>
        <v>138.10000000000008</v>
      </c>
      <c r="T117" s="23">
        <f t="shared" si="132"/>
        <v>153.09000000000003</v>
      </c>
      <c r="U117" s="23">
        <f t="shared" si="132"/>
        <v>141.19999999999993</v>
      </c>
      <c r="V117" s="23">
        <f t="shared" si="132"/>
        <v>146.1</v>
      </c>
      <c r="W117" s="23">
        <f t="shared" si="132"/>
        <v>174.00000000000003</v>
      </c>
      <c r="X117" s="23">
        <f t="shared" si="132"/>
        <v>194.10000000000002</v>
      </c>
      <c r="Y117" s="24">
        <f t="shared" si="132"/>
        <v>170.8</v>
      </c>
      <c r="Z117" s="24">
        <f t="shared" si="132"/>
        <v>196.69999999999996</v>
      </c>
      <c r="AA117" s="24">
        <f t="shared" si="132"/>
        <v>194.09999999999997</v>
      </c>
      <c r="AB117" s="24">
        <f t="shared" si="132"/>
        <v>190.39999999999995</v>
      </c>
      <c r="AC117" s="24">
        <f t="shared" si="132"/>
        <v>222.60000000000002</v>
      </c>
      <c r="AD117" s="94"/>
      <c r="AE117" s="23">
        <v>59.9</v>
      </c>
      <c r="AF117" s="23">
        <v>166.2</v>
      </c>
      <c r="AG117" s="23">
        <f>SUM(AG115:AG116)</f>
        <v>207</v>
      </c>
      <c r="AH117" s="23">
        <f>SUM(AH115:AH116)</f>
        <v>391.09999999999991</v>
      </c>
      <c r="AI117" s="23">
        <f>SUM(AI115:AI116)</f>
        <v>609.30000000000018</v>
      </c>
      <c r="AJ117" s="23">
        <f>SUM(AJ115:AJ116)</f>
        <v>573.88999999999976</v>
      </c>
      <c r="AK117" s="24">
        <f t="shared" si="115"/>
        <v>685</v>
      </c>
      <c r="AL117" s="24">
        <f>SUM(AL115:AL116)</f>
        <v>803.79999999999973</v>
      </c>
    </row>
    <row r="118" spans="1:38" ht="15.95" customHeight="1" x14ac:dyDescent="0.7">
      <c r="A118" s="25" t="s">
        <v>22</v>
      </c>
      <c r="B118" s="26">
        <f t="shared" ref="B118:AB118" si="133">B117/B120</f>
        <v>0.14122486288848263</v>
      </c>
      <c r="C118" s="26">
        <f t="shared" si="133"/>
        <v>0.11961126339396959</v>
      </c>
      <c r="D118" s="26">
        <f t="shared" si="133"/>
        <v>0.11141371626640258</v>
      </c>
      <c r="E118" s="26">
        <f t="shared" si="133"/>
        <v>0.10367647058823529</v>
      </c>
      <c r="F118" s="26">
        <f t="shared" si="133"/>
        <v>0.10158343483556639</v>
      </c>
      <c r="G118" s="26">
        <f t="shared" si="133"/>
        <v>0.1018428709990301</v>
      </c>
      <c r="H118" s="26">
        <f t="shared" si="133"/>
        <v>0.13489382239382239</v>
      </c>
      <c r="I118" s="26">
        <f t="shared" si="133"/>
        <v>0.16225324987963408</v>
      </c>
      <c r="J118" s="26">
        <f t="shared" si="133"/>
        <v>0.16726575605080257</v>
      </c>
      <c r="K118" s="26">
        <f t="shared" si="133"/>
        <v>0.22506640907993233</v>
      </c>
      <c r="L118" s="26">
        <f t="shared" si="133"/>
        <v>0.26605504587155948</v>
      </c>
      <c r="M118" s="26">
        <f t="shared" si="133"/>
        <v>0.28658240155566356</v>
      </c>
      <c r="N118" s="26">
        <f t="shared" si="133"/>
        <v>0.35619191158000502</v>
      </c>
      <c r="O118" s="26">
        <f t="shared" si="133"/>
        <v>0.41323377960865099</v>
      </c>
      <c r="P118" s="26">
        <f t="shared" si="133"/>
        <v>0.38158236057068762</v>
      </c>
      <c r="Q118" s="26">
        <f t="shared" si="133"/>
        <v>0.4206787687450671</v>
      </c>
      <c r="R118" s="26">
        <f t="shared" si="133"/>
        <v>0.38171027785271111</v>
      </c>
      <c r="S118" s="26">
        <f t="shared" si="133"/>
        <v>0.37929140346058793</v>
      </c>
      <c r="T118" s="26">
        <f t="shared" si="133"/>
        <v>0.42750628316112826</v>
      </c>
      <c r="U118" s="26">
        <f t="shared" si="133"/>
        <v>0.40102243680772487</v>
      </c>
      <c r="V118" s="26">
        <f t="shared" si="133"/>
        <v>0.42091616248919617</v>
      </c>
      <c r="W118" s="26">
        <f t="shared" si="133"/>
        <v>0.50966608084358533</v>
      </c>
      <c r="X118" s="26">
        <f t="shared" si="133"/>
        <v>0.57222877358490576</v>
      </c>
      <c r="Y118" s="26">
        <f t="shared" si="133"/>
        <v>0.50607407407407412</v>
      </c>
      <c r="Z118" s="26">
        <f t="shared" si="133"/>
        <v>0.58751493428912771</v>
      </c>
      <c r="AA118" s="26">
        <f t="shared" si="133"/>
        <v>0.60204714640198509</v>
      </c>
      <c r="AB118" s="26">
        <f t="shared" si="133"/>
        <v>0.60540540540540522</v>
      </c>
      <c r="AC118" s="26">
        <v>0.74</v>
      </c>
      <c r="AE118" s="26">
        <f t="shared" ref="AE118:AJ118" si="134">AE117/AE120</f>
        <v>0.3057682491066871</v>
      </c>
      <c r="AF118" s="26">
        <f t="shared" si="134"/>
        <v>0.46346904629113211</v>
      </c>
      <c r="AG118" s="26">
        <f t="shared" si="134"/>
        <v>0.50291545189504372</v>
      </c>
      <c r="AH118" s="26">
        <f t="shared" si="134"/>
        <v>0.94400193096789742</v>
      </c>
      <c r="AI118" s="26">
        <f t="shared" si="134"/>
        <v>1.5703608247422685</v>
      </c>
      <c r="AJ118" s="26">
        <f t="shared" si="134"/>
        <v>1.5888427464008854</v>
      </c>
      <c r="AK118" s="26">
        <f t="shared" si="115"/>
        <v>2.008885090991761</v>
      </c>
      <c r="AL118" s="26">
        <f>AL117/AL120</f>
        <v>2.5260842237586414</v>
      </c>
    </row>
    <row r="119" spans="1:38" ht="15.95" customHeight="1" x14ac:dyDescent="0.7">
      <c r="A119" s="25" t="s">
        <v>23</v>
      </c>
      <c r="B119" s="26">
        <f t="shared" ref="B119:AB119" si="135">B117/B121</f>
        <v>0.14122486288848263</v>
      </c>
      <c r="C119" s="26">
        <f t="shared" si="135"/>
        <v>0.11961126339396959</v>
      </c>
      <c r="D119" s="26">
        <f t="shared" si="135"/>
        <v>0.11141371626640258</v>
      </c>
      <c r="E119" s="26">
        <f t="shared" si="135"/>
        <v>0.10367647058823529</v>
      </c>
      <c r="F119" s="26">
        <f t="shared" si="135"/>
        <v>0.10158343483556639</v>
      </c>
      <c r="G119" s="26">
        <f t="shared" si="135"/>
        <v>0.1018428709990301</v>
      </c>
      <c r="H119" s="26">
        <f t="shared" si="135"/>
        <v>0.13489382239382239</v>
      </c>
      <c r="I119" s="26">
        <f t="shared" si="135"/>
        <v>0.16225324987963408</v>
      </c>
      <c r="J119" s="26">
        <f t="shared" si="135"/>
        <v>0.16646792272835656</v>
      </c>
      <c r="K119" s="26">
        <f t="shared" si="135"/>
        <v>0.22164090368608796</v>
      </c>
      <c r="L119" s="26">
        <f t="shared" si="135"/>
        <v>0.26244343891402699</v>
      </c>
      <c r="M119" s="26">
        <f t="shared" si="135"/>
        <v>0.28658240155566356</v>
      </c>
      <c r="N119" s="26">
        <f t="shared" si="135"/>
        <v>0.3497779970399606</v>
      </c>
      <c r="O119" s="26">
        <f t="shared" si="135"/>
        <v>0.40428211586901769</v>
      </c>
      <c r="P119" s="26">
        <f t="shared" si="135"/>
        <v>0.36950514945993485</v>
      </c>
      <c r="Q119" s="26">
        <f t="shared" si="135"/>
        <v>0.41371280724450193</v>
      </c>
      <c r="R119" s="26">
        <f t="shared" si="135"/>
        <v>0.37945829981228213</v>
      </c>
      <c r="S119" s="26">
        <f t="shared" si="135"/>
        <v>0.37763193874760753</v>
      </c>
      <c r="T119" s="26">
        <f t="shared" si="135"/>
        <v>0.425131907803388</v>
      </c>
      <c r="U119" s="26">
        <f t="shared" si="135"/>
        <v>0.39887005649717494</v>
      </c>
      <c r="V119" s="26">
        <f t="shared" si="135"/>
        <v>0.41886467889908252</v>
      </c>
      <c r="W119" s="26">
        <f t="shared" si="135"/>
        <v>0.50610820244328103</v>
      </c>
      <c r="X119" s="26">
        <f t="shared" si="135"/>
        <v>0.56098265895953758</v>
      </c>
      <c r="Y119" s="26">
        <f t="shared" si="135"/>
        <v>0.49665600465251536</v>
      </c>
      <c r="Z119" s="26">
        <f t="shared" si="135"/>
        <v>0.57734076900498965</v>
      </c>
      <c r="AA119" s="26">
        <f t="shared" si="135"/>
        <v>0.59962928637627422</v>
      </c>
      <c r="AB119" s="26">
        <f t="shared" si="135"/>
        <v>0.60176991150442471</v>
      </c>
      <c r="AC119" s="26">
        <v>0.73</v>
      </c>
      <c r="AD119" s="95"/>
      <c r="AE119" s="26">
        <f t="shared" ref="AE119:AJ119" si="136">AE117/AE121</f>
        <v>0.3057682491066871</v>
      </c>
      <c r="AF119" s="26">
        <f t="shared" si="136"/>
        <v>0.46346904629113211</v>
      </c>
      <c r="AG119" s="26">
        <f t="shared" si="136"/>
        <v>0.50291545189504372</v>
      </c>
      <c r="AH119" s="26">
        <f t="shared" si="136"/>
        <v>0.94400193096789742</v>
      </c>
      <c r="AI119" s="26">
        <f t="shared" si="136"/>
        <v>1.5394138453764532</v>
      </c>
      <c r="AJ119" s="26">
        <f t="shared" si="136"/>
        <v>1.579658684282961</v>
      </c>
      <c r="AK119" s="26">
        <f t="shared" si="115"/>
        <v>1.9826115449544166</v>
      </c>
      <c r="AL119" s="26">
        <f>AL117/AL121</f>
        <v>2.4854669140383421</v>
      </c>
    </row>
    <row r="120" spans="1:38" ht="29.25" customHeight="1" x14ac:dyDescent="0.7">
      <c r="A120" s="25" t="s">
        <v>24</v>
      </c>
      <c r="B120" s="35">
        <f t="shared" ref="B120:AC120" si="137">B23</f>
        <v>218.8</v>
      </c>
      <c r="C120" s="35">
        <f t="shared" si="137"/>
        <v>401.3</v>
      </c>
      <c r="D120" s="35">
        <f t="shared" si="137"/>
        <v>403.9</v>
      </c>
      <c r="E120" s="36">
        <f t="shared" si="137"/>
        <v>408</v>
      </c>
      <c r="F120" s="36">
        <f t="shared" si="137"/>
        <v>410.5</v>
      </c>
      <c r="G120" s="36">
        <f t="shared" si="137"/>
        <v>412.4</v>
      </c>
      <c r="H120" s="36">
        <f t="shared" si="137"/>
        <v>414.4</v>
      </c>
      <c r="I120" s="36">
        <f t="shared" si="137"/>
        <v>415.4</v>
      </c>
      <c r="J120" s="36">
        <f t="shared" si="137"/>
        <v>417.3</v>
      </c>
      <c r="K120" s="36">
        <f t="shared" si="137"/>
        <v>414.1</v>
      </c>
      <c r="L120" s="36">
        <f t="shared" si="137"/>
        <v>414.2</v>
      </c>
      <c r="M120" s="36">
        <f t="shared" si="137"/>
        <v>411.4</v>
      </c>
      <c r="N120" s="36">
        <f t="shared" si="137"/>
        <v>398.1</v>
      </c>
      <c r="O120" s="36">
        <f t="shared" si="137"/>
        <v>388.4</v>
      </c>
      <c r="P120" s="36">
        <f t="shared" si="137"/>
        <v>385.5</v>
      </c>
      <c r="Q120" s="36">
        <f t="shared" si="137"/>
        <v>380.1</v>
      </c>
      <c r="R120" s="36">
        <f t="shared" si="137"/>
        <v>370.7</v>
      </c>
      <c r="S120" s="36">
        <f t="shared" si="137"/>
        <v>364.1</v>
      </c>
      <c r="T120" s="36">
        <f t="shared" si="137"/>
        <v>358.1</v>
      </c>
      <c r="U120" s="36">
        <f t="shared" si="137"/>
        <v>352.1</v>
      </c>
      <c r="V120" s="36">
        <f t="shared" si="137"/>
        <v>347.1</v>
      </c>
      <c r="W120" s="36">
        <f t="shared" si="137"/>
        <v>341.4</v>
      </c>
      <c r="X120" s="36">
        <f t="shared" si="137"/>
        <v>339.2</v>
      </c>
      <c r="Y120" s="36">
        <f t="shared" si="137"/>
        <v>337.5</v>
      </c>
      <c r="Z120" s="36">
        <f t="shared" si="137"/>
        <v>334.8</v>
      </c>
      <c r="AA120" s="36">
        <f t="shared" si="137"/>
        <v>322.39999999999998</v>
      </c>
      <c r="AB120" s="36">
        <f t="shared" si="137"/>
        <v>314.5</v>
      </c>
      <c r="AC120" s="36">
        <f t="shared" si="137"/>
        <v>301.5</v>
      </c>
      <c r="AE120" s="36">
        <f t="shared" ref="AE120:AJ121" si="138">AE23</f>
        <v>195.9</v>
      </c>
      <c r="AF120" s="36">
        <f t="shared" si="138"/>
        <v>358.6</v>
      </c>
      <c r="AG120" s="36">
        <f t="shared" si="138"/>
        <v>411.6</v>
      </c>
      <c r="AH120" s="36">
        <f t="shared" si="138"/>
        <v>414.3</v>
      </c>
      <c r="AI120" s="36">
        <f t="shared" si="138"/>
        <v>388</v>
      </c>
      <c r="AJ120" s="36">
        <f t="shared" si="138"/>
        <v>361.2</v>
      </c>
      <c r="AK120" s="36">
        <v>341.2</v>
      </c>
      <c r="AL120" s="36">
        <v>318.2</v>
      </c>
    </row>
    <row r="121" spans="1:38" ht="30" customHeight="1" x14ac:dyDescent="0.7">
      <c r="A121" s="25" t="s">
        <v>25</v>
      </c>
      <c r="B121" s="35">
        <f t="shared" ref="B121:AB121" si="139">B24</f>
        <v>218.8</v>
      </c>
      <c r="C121" s="35">
        <f t="shared" si="139"/>
        <v>401.3</v>
      </c>
      <c r="D121" s="35">
        <f t="shared" si="139"/>
        <v>403.9</v>
      </c>
      <c r="E121" s="36">
        <f t="shared" si="139"/>
        <v>408</v>
      </c>
      <c r="F121" s="36">
        <f t="shared" si="139"/>
        <v>410.5</v>
      </c>
      <c r="G121" s="36">
        <f t="shared" si="139"/>
        <v>412.4</v>
      </c>
      <c r="H121" s="36">
        <f t="shared" si="139"/>
        <v>414.4</v>
      </c>
      <c r="I121" s="36">
        <f t="shared" si="139"/>
        <v>415.4</v>
      </c>
      <c r="J121" s="36">
        <f t="shared" si="139"/>
        <v>419.3</v>
      </c>
      <c r="K121" s="36">
        <f t="shared" si="139"/>
        <v>420.5</v>
      </c>
      <c r="L121" s="36">
        <f t="shared" si="139"/>
        <v>419.9</v>
      </c>
      <c r="M121" s="36">
        <f t="shared" si="139"/>
        <v>411.4</v>
      </c>
      <c r="N121" s="36">
        <f t="shared" si="139"/>
        <v>405.4</v>
      </c>
      <c r="O121" s="36">
        <f t="shared" si="139"/>
        <v>397</v>
      </c>
      <c r="P121" s="36">
        <f t="shared" si="139"/>
        <v>398.1</v>
      </c>
      <c r="Q121" s="36">
        <f t="shared" si="139"/>
        <v>386.5</v>
      </c>
      <c r="R121" s="36">
        <f t="shared" si="139"/>
        <v>372.9</v>
      </c>
      <c r="S121" s="36">
        <f t="shared" si="139"/>
        <v>365.7</v>
      </c>
      <c r="T121" s="36">
        <f t="shared" si="139"/>
        <v>360.1</v>
      </c>
      <c r="U121" s="36">
        <f t="shared" si="139"/>
        <v>354</v>
      </c>
      <c r="V121" s="36">
        <f t="shared" si="139"/>
        <v>348.8</v>
      </c>
      <c r="W121" s="36">
        <f t="shared" si="139"/>
        <v>343.8</v>
      </c>
      <c r="X121" s="36">
        <f t="shared" si="139"/>
        <v>346</v>
      </c>
      <c r="Y121" s="36">
        <f t="shared" si="139"/>
        <v>343.9</v>
      </c>
      <c r="Z121" s="36">
        <f t="shared" si="139"/>
        <v>340.7</v>
      </c>
      <c r="AA121" s="36">
        <f t="shared" si="139"/>
        <v>323.7</v>
      </c>
      <c r="AB121" s="36">
        <f t="shared" si="139"/>
        <v>316.39999999999998</v>
      </c>
      <c r="AC121" s="37">
        <v>306.84967399999999</v>
      </c>
      <c r="AE121" s="36">
        <f t="shared" si="138"/>
        <v>195.9</v>
      </c>
      <c r="AF121" s="36">
        <f t="shared" si="138"/>
        <v>358.6</v>
      </c>
      <c r="AG121" s="36">
        <f t="shared" si="138"/>
        <v>411.6</v>
      </c>
      <c r="AH121" s="36">
        <f t="shared" si="138"/>
        <v>414.3</v>
      </c>
      <c r="AI121" s="36">
        <f t="shared" si="138"/>
        <v>395.8</v>
      </c>
      <c r="AJ121" s="36">
        <f t="shared" si="138"/>
        <v>363.3</v>
      </c>
      <c r="AK121" s="36">
        <v>345.6</v>
      </c>
      <c r="AL121" s="36">
        <v>323.39999999999998</v>
      </c>
    </row>
    <row r="122" spans="1:38" ht="15.95" customHeight="1" x14ac:dyDescent="0.7">
      <c r="A122" s="93"/>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28"/>
      <c r="Z122" s="28"/>
      <c r="AA122" s="28"/>
      <c r="AB122" s="28"/>
      <c r="AC122" s="28"/>
      <c r="AD122" s="93"/>
      <c r="AE122" s="44"/>
      <c r="AF122" s="44"/>
      <c r="AG122" s="44"/>
      <c r="AH122" s="44"/>
      <c r="AI122" s="44"/>
      <c r="AJ122" s="44"/>
      <c r="AK122" s="28"/>
      <c r="AL122" s="28"/>
    </row>
    <row r="123" spans="1:38" ht="15" customHeight="1" x14ac:dyDescent="0.7">
      <c r="A123" s="38" t="s">
        <v>62</v>
      </c>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AD123" s="93"/>
      <c r="AE123" s="93"/>
      <c r="AF123" s="93"/>
      <c r="AG123" s="93"/>
      <c r="AH123" s="93"/>
      <c r="AI123" s="93"/>
      <c r="AJ123" s="93"/>
    </row>
    <row r="124" spans="1:38" ht="15" customHeight="1" x14ac:dyDescent="0.7">
      <c r="A124" s="39" t="s">
        <v>28</v>
      </c>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AD124" s="93"/>
      <c r="AE124" s="93"/>
      <c r="AF124" s="93"/>
      <c r="AG124" s="93"/>
      <c r="AH124" s="93"/>
      <c r="AI124" s="93"/>
      <c r="AJ124" s="93"/>
    </row>
    <row r="125" spans="1:38" ht="15" customHeight="1" x14ac:dyDescent="0.7">
      <c r="A125" s="40" t="s">
        <v>8</v>
      </c>
      <c r="B125" s="29">
        <v>37.799999999999997</v>
      </c>
      <c r="C125" s="29">
        <v>2.9</v>
      </c>
      <c r="D125" s="29">
        <v>3.2</v>
      </c>
      <c r="E125" s="29">
        <v>3.1</v>
      </c>
      <c r="F125" s="29">
        <f t="shared" ref="F125:AC125" si="140">-F29</f>
        <v>3</v>
      </c>
      <c r="G125" s="29">
        <f t="shared" si="140"/>
        <v>4.7</v>
      </c>
      <c r="H125" s="29">
        <f t="shared" si="140"/>
        <v>4.0999999999999996</v>
      </c>
      <c r="I125" s="29">
        <f t="shared" si="140"/>
        <v>4</v>
      </c>
      <c r="J125" s="29">
        <f t="shared" si="140"/>
        <v>3.5</v>
      </c>
      <c r="K125" s="29">
        <f t="shared" si="140"/>
        <v>4.5</v>
      </c>
      <c r="L125" s="29">
        <f t="shared" si="140"/>
        <v>4.5999999999999996</v>
      </c>
      <c r="M125" s="29">
        <f t="shared" si="140"/>
        <v>4.5</v>
      </c>
      <c r="N125" s="29">
        <f t="shared" si="140"/>
        <v>5.4</v>
      </c>
      <c r="O125" s="29">
        <f t="shared" si="140"/>
        <v>5.9</v>
      </c>
      <c r="P125" s="29">
        <f t="shared" si="140"/>
        <v>6</v>
      </c>
      <c r="Q125" s="29">
        <f t="shared" si="140"/>
        <v>5.9</v>
      </c>
      <c r="R125" s="29">
        <f t="shared" si="140"/>
        <v>5.7</v>
      </c>
      <c r="S125" s="29">
        <f t="shared" si="140"/>
        <v>6.7</v>
      </c>
      <c r="T125" s="29">
        <f t="shared" si="140"/>
        <v>6.4</v>
      </c>
      <c r="U125" s="29">
        <f t="shared" si="140"/>
        <v>5.9</v>
      </c>
      <c r="V125" s="29">
        <f t="shared" si="140"/>
        <v>5.4</v>
      </c>
      <c r="W125" s="29">
        <f t="shared" si="140"/>
        <v>6.4</v>
      </c>
      <c r="X125" s="29">
        <f t="shared" si="140"/>
        <v>5.8</v>
      </c>
      <c r="Y125" s="29">
        <f t="shared" si="140"/>
        <v>5.7</v>
      </c>
      <c r="Z125" s="29">
        <f t="shared" si="140"/>
        <v>5.2</v>
      </c>
      <c r="AA125" s="29">
        <f t="shared" si="140"/>
        <v>6</v>
      </c>
      <c r="AB125" s="29">
        <f t="shared" si="140"/>
        <v>5.8</v>
      </c>
      <c r="AC125" s="30">
        <f t="shared" si="140"/>
        <v>5.9</v>
      </c>
      <c r="AD125" s="93"/>
      <c r="AE125" s="29">
        <v>12.2</v>
      </c>
      <c r="AF125" s="29">
        <v>47</v>
      </c>
      <c r="AG125" s="29">
        <f>-AG29</f>
        <v>15.8</v>
      </c>
      <c r="AH125" s="29">
        <f>-AH29</f>
        <v>17.100000000000001</v>
      </c>
      <c r="AI125" s="29">
        <f>-AI29</f>
        <v>23.200000000000003</v>
      </c>
      <c r="AJ125" s="29">
        <f>-AJ29</f>
        <v>24.700000000000003</v>
      </c>
      <c r="AK125" s="30">
        <f>SUM(V125:Y125)</f>
        <v>23.3</v>
      </c>
      <c r="AL125" s="30">
        <f>-AL29</f>
        <v>22.9</v>
      </c>
    </row>
    <row r="126" spans="1:38" ht="15" customHeight="1" x14ac:dyDescent="0.7">
      <c r="A126" s="40" t="s">
        <v>11</v>
      </c>
      <c r="B126" s="29">
        <v>282.89999999999998</v>
      </c>
      <c r="C126" s="29">
        <v>27.9</v>
      </c>
      <c r="D126" s="29">
        <v>28.2</v>
      </c>
      <c r="E126" s="29">
        <v>29.2</v>
      </c>
      <c r="F126" s="29">
        <f t="shared" ref="F126:AC126" si="141">-F43</f>
        <v>30.5</v>
      </c>
      <c r="G126" s="29">
        <f t="shared" si="141"/>
        <v>37.700000000000003</v>
      </c>
      <c r="H126" s="29">
        <f t="shared" si="141"/>
        <v>38.9</v>
      </c>
      <c r="I126" s="29">
        <f t="shared" si="141"/>
        <v>40.5</v>
      </c>
      <c r="J126" s="29">
        <f t="shared" si="141"/>
        <v>37.200000000000003</v>
      </c>
      <c r="K126" s="29">
        <f t="shared" si="141"/>
        <v>47</v>
      </c>
      <c r="L126" s="29">
        <f t="shared" si="141"/>
        <v>46.9</v>
      </c>
      <c r="M126" s="29">
        <f t="shared" si="141"/>
        <v>43</v>
      </c>
      <c r="N126" s="29">
        <f t="shared" si="141"/>
        <v>43.5</v>
      </c>
      <c r="O126" s="29">
        <f t="shared" si="141"/>
        <v>49.5</v>
      </c>
      <c r="P126" s="29">
        <f t="shared" si="141"/>
        <v>48.7</v>
      </c>
      <c r="Q126" s="29">
        <f t="shared" si="141"/>
        <v>48.4</v>
      </c>
      <c r="R126" s="29">
        <f t="shared" si="141"/>
        <v>50.5</v>
      </c>
      <c r="S126" s="29">
        <f t="shared" si="141"/>
        <v>58.5</v>
      </c>
      <c r="T126" s="29">
        <f t="shared" si="141"/>
        <v>60.6</v>
      </c>
      <c r="U126" s="29">
        <f t="shared" si="141"/>
        <v>62.7</v>
      </c>
      <c r="V126" s="29">
        <f t="shared" si="141"/>
        <v>52.9</v>
      </c>
      <c r="W126" s="29">
        <f t="shared" si="141"/>
        <v>67.400000000000006</v>
      </c>
      <c r="X126" s="29">
        <f t="shared" si="141"/>
        <v>58.6</v>
      </c>
      <c r="Y126" s="29">
        <f t="shared" si="141"/>
        <v>58.7</v>
      </c>
      <c r="Z126" s="29">
        <f t="shared" si="141"/>
        <v>55.4</v>
      </c>
      <c r="AA126" s="29">
        <f t="shared" si="141"/>
        <v>64.2</v>
      </c>
      <c r="AB126" s="29">
        <f t="shared" si="141"/>
        <v>66.7</v>
      </c>
      <c r="AC126" s="30">
        <f t="shared" si="141"/>
        <v>61.3</v>
      </c>
      <c r="AD126" s="93"/>
      <c r="AE126" s="29">
        <v>93.1</v>
      </c>
      <c r="AF126" s="29">
        <v>368.2</v>
      </c>
      <c r="AG126" s="29">
        <f>-AG43</f>
        <v>147.6</v>
      </c>
      <c r="AH126" s="29">
        <f>-AH43</f>
        <v>174.1</v>
      </c>
      <c r="AI126" s="29">
        <f>-AI43</f>
        <v>190.1</v>
      </c>
      <c r="AJ126" s="29">
        <f>-AJ43</f>
        <v>232.3</v>
      </c>
      <c r="AK126" s="30">
        <f>SUM(V126:Y126)</f>
        <v>237.60000000000002</v>
      </c>
      <c r="AL126" s="30">
        <f>-AL43</f>
        <v>247.60000000000002</v>
      </c>
    </row>
    <row r="127" spans="1:38" ht="15" customHeight="1" x14ac:dyDescent="0.7">
      <c r="A127" s="40" t="s">
        <v>12</v>
      </c>
      <c r="B127" s="29">
        <v>72.400000000000006</v>
      </c>
      <c r="C127" s="29">
        <v>7.9</v>
      </c>
      <c r="D127" s="29">
        <v>8.1</v>
      </c>
      <c r="E127" s="29">
        <v>5.9</v>
      </c>
      <c r="F127" s="29">
        <f t="shared" ref="F127:AC127" si="142">-F50</f>
        <v>7.1</v>
      </c>
      <c r="G127" s="29">
        <f t="shared" si="142"/>
        <v>8.8000000000000007</v>
      </c>
      <c r="H127" s="29">
        <f t="shared" si="142"/>
        <v>7.7</v>
      </c>
      <c r="I127" s="29">
        <f t="shared" si="142"/>
        <v>7.8</v>
      </c>
      <c r="J127" s="29">
        <f t="shared" si="142"/>
        <v>6.7</v>
      </c>
      <c r="K127" s="29">
        <f t="shared" si="142"/>
        <v>9.5</v>
      </c>
      <c r="L127" s="29">
        <f t="shared" si="142"/>
        <v>8.9</v>
      </c>
      <c r="M127" s="29">
        <f t="shared" si="142"/>
        <v>8.6</v>
      </c>
      <c r="N127" s="29">
        <f t="shared" si="142"/>
        <v>6.9</v>
      </c>
      <c r="O127" s="29">
        <f t="shared" si="142"/>
        <v>6.2</v>
      </c>
      <c r="P127" s="29">
        <f t="shared" si="142"/>
        <v>5.9</v>
      </c>
      <c r="Q127" s="29">
        <f t="shared" si="142"/>
        <v>6</v>
      </c>
      <c r="R127" s="29">
        <f t="shared" si="142"/>
        <v>4.5</v>
      </c>
      <c r="S127" s="29">
        <f t="shared" si="142"/>
        <v>5.9</v>
      </c>
      <c r="T127" s="29">
        <f t="shared" si="142"/>
        <v>6</v>
      </c>
      <c r="U127" s="29">
        <f t="shared" si="142"/>
        <v>6</v>
      </c>
      <c r="V127" s="29">
        <f t="shared" si="142"/>
        <v>5.5</v>
      </c>
      <c r="W127" s="29">
        <f t="shared" si="142"/>
        <v>6.3</v>
      </c>
      <c r="X127" s="29">
        <f t="shared" si="142"/>
        <v>5.2</v>
      </c>
      <c r="Y127" s="29">
        <f t="shared" si="142"/>
        <v>5</v>
      </c>
      <c r="Z127" s="29">
        <f t="shared" si="142"/>
        <v>5.0999999999999996</v>
      </c>
      <c r="AA127" s="29">
        <f t="shared" si="142"/>
        <v>6.2</v>
      </c>
      <c r="AB127" s="29">
        <f t="shared" si="142"/>
        <v>6.1</v>
      </c>
      <c r="AC127" s="30">
        <f t="shared" si="142"/>
        <v>6.3</v>
      </c>
      <c r="AD127" s="93"/>
      <c r="AE127" s="29">
        <v>33.700000000000003</v>
      </c>
      <c r="AF127" s="29">
        <v>94.3</v>
      </c>
      <c r="AG127" s="29">
        <f>-AG50</f>
        <v>31.400000000000002</v>
      </c>
      <c r="AH127" s="29">
        <f>-AH50</f>
        <v>33.700000000000003</v>
      </c>
      <c r="AI127" s="29">
        <f>-AI50</f>
        <v>25</v>
      </c>
      <c r="AJ127" s="29">
        <f>-AJ50</f>
        <v>22.4</v>
      </c>
      <c r="AK127" s="30">
        <f>SUM(V127:Y127)</f>
        <v>22</v>
      </c>
      <c r="AL127" s="30">
        <f>-AL50</f>
        <v>23.7</v>
      </c>
    </row>
    <row r="128" spans="1:38" ht="15" customHeight="1" x14ac:dyDescent="0.7">
      <c r="A128" s="40" t="s">
        <v>13</v>
      </c>
      <c r="B128" s="29">
        <v>93.4</v>
      </c>
      <c r="C128" s="29">
        <v>16.399999999999999</v>
      </c>
      <c r="D128" s="29">
        <v>15.5</v>
      </c>
      <c r="E128" s="29">
        <v>15.3</v>
      </c>
      <c r="F128" s="29">
        <f t="shared" ref="F128:AC128" si="143">-F58</f>
        <v>15</v>
      </c>
      <c r="G128" s="29">
        <f t="shared" si="143"/>
        <v>16.899999999999999</v>
      </c>
      <c r="H128" s="29">
        <f t="shared" si="143"/>
        <v>17.5</v>
      </c>
      <c r="I128" s="29">
        <f t="shared" si="143"/>
        <v>17</v>
      </c>
      <c r="J128" s="29">
        <f t="shared" si="143"/>
        <v>-7.6</v>
      </c>
      <c r="K128" s="29">
        <f t="shared" si="143"/>
        <v>15.6</v>
      </c>
      <c r="L128" s="29">
        <f t="shared" si="143"/>
        <v>15.3</v>
      </c>
      <c r="M128" s="29">
        <f t="shared" si="143"/>
        <v>13.3</v>
      </c>
      <c r="N128" s="29">
        <f t="shared" si="143"/>
        <v>12.1</v>
      </c>
      <c r="O128" s="29">
        <f t="shared" si="143"/>
        <v>12.3</v>
      </c>
      <c r="P128" s="29">
        <f t="shared" si="143"/>
        <v>12.2</v>
      </c>
      <c r="Q128" s="29">
        <f t="shared" si="143"/>
        <v>12.2</v>
      </c>
      <c r="R128" s="29">
        <f t="shared" si="143"/>
        <v>11.6</v>
      </c>
      <c r="S128" s="29">
        <f t="shared" si="143"/>
        <v>13.9</v>
      </c>
      <c r="T128" s="29">
        <f t="shared" si="143"/>
        <v>13.1</v>
      </c>
      <c r="U128" s="29">
        <f t="shared" si="143"/>
        <v>12.7</v>
      </c>
      <c r="V128" s="29">
        <f t="shared" si="143"/>
        <v>12.2</v>
      </c>
      <c r="W128" s="29">
        <f t="shared" si="143"/>
        <v>15.2</v>
      </c>
      <c r="X128" s="29">
        <f t="shared" si="143"/>
        <v>14.2</v>
      </c>
      <c r="Y128" s="29">
        <f t="shared" si="143"/>
        <v>13.5</v>
      </c>
      <c r="Z128" s="29">
        <f t="shared" si="143"/>
        <v>12.3</v>
      </c>
      <c r="AA128" s="29">
        <f t="shared" si="143"/>
        <v>14.1</v>
      </c>
      <c r="AB128" s="29">
        <f t="shared" si="143"/>
        <v>13.7</v>
      </c>
      <c r="AC128" s="30">
        <f t="shared" si="143"/>
        <v>12.2</v>
      </c>
      <c r="AD128" s="93"/>
      <c r="AE128" s="29">
        <v>25.6</v>
      </c>
      <c r="AF128" s="29">
        <v>140.6</v>
      </c>
      <c r="AG128" s="29">
        <f>-AG58</f>
        <v>66.400000000000006</v>
      </c>
      <c r="AH128" s="29">
        <f>-AH58</f>
        <v>36.6</v>
      </c>
      <c r="AI128" s="29">
        <f>-AI58</f>
        <v>48.8</v>
      </c>
      <c r="AJ128" s="29">
        <f>-AJ58</f>
        <v>51.3</v>
      </c>
      <c r="AK128" s="30">
        <f>SUM(V128:Y128)</f>
        <v>55.099999999999994</v>
      </c>
      <c r="AL128" s="30">
        <f>-AL58</f>
        <v>52.3</v>
      </c>
    </row>
    <row r="129" spans="1:38" ht="15" customHeight="1" x14ac:dyDescent="0.7">
      <c r="A129" s="39" t="s">
        <v>63</v>
      </c>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AD129" s="93"/>
      <c r="AE129" s="93"/>
      <c r="AF129" s="93"/>
      <c r="AG129" s="93"/>
      <c r="AH129" s="93"/>
      <c r="AI129" s="93"/>
      <c r="AJ129" s="93"/>
      <c r="AK129" s="92"/>
    </row>
    <row r="130" spans="1:38" ht="15" customHeight="1" x14ac:dyDescent="0.7">
      <c r="A130" s="40" t="s">
        <v>64</v>
      </c>
      <c r="B130" s="29">
        <v>0</v>
      </c>
      <c r="C130" s="29">
        <v>0</v>
      </c>
      <c r="D130" s="29">
        <v>0</v>
      </c>
      <c r="E130" s="29">
        <v>0</v>
      </c>
      <c r="F130" s="29">
        <v>0</v>
      </c>
      <c r="G130" s="29">
        <v>0</v>
      </c>
      <c r="H130" s="29">
        <v>0</v>
      </c>
      <c r="I130" s="29">
        <v>0</v>
      </c>
      <c r="J130" s="29">
        <v>0</v>
      </c>
      <c r="K130" s="29">
        <v>0</v>
      </c>
      <c r="L130" s="29">
        <v>0</v>
      </c>
      <c r="M130" s="29">
        <v>0</v>
      </c>
      <c r="N130" s="29">
        <v>0</v>
      </c>
      <c r="O130" s="29">
        <v>0</v>
      </c>
      <c r="P130" s="29">
        <v>0</v>
      </c>
      <c r="Q130" s="29">
        <v>0</v>
      </c>
      <c r="R130" s="29">
        <v>0</v>
      </c>
      <c r="S130" s="29">
        <v>0</v>
      </c>
      <c r="T130" s="29">
        <v>0</v>
      </c>
      <c r="U130" s="29">
        <v>0</v>
      </c>
      <c r="V130" s="29">
        <v>0</v>
      </c>
      <c r="W130" s="29">
        <v>0</v>
      </c>
      <c r="X130" s="29">
        <v>0</v>
      </c>
      <c r="Y130" s="29">
        <v>0</v>
      </c>
      <c r="Z130" s="29">
        <v>0</v>
      </c>
      <c r="AA130" s="29">
        <v>0</v>
      </c>
      <c r="AB130" s="29">
        <v>0</v>
      </c>
      <c r="AC130" s="30">
        <v>0</v>
      </c>
      <c r="AD130" s="93"/>
      <c r="AE130" s="29">
        <v>9.4</v>
      </c>
      <c r="AF130" s="29">
        <v>0</v>
      </c>
      <c r="AG130" s="29">
        <v>0</v>
      </c>
      <c r="AH130" s="29">
        <v>0</v>
      </c>
      <c r="AI130" s="29">
        <v>0</v>
      </c>
      <c r="AJ130" s="29">
        <v>0</v>
      </c>
      <c r="AK130" s="30">
        <f>SUM(V130:Y130)</f>
        <v>0</v>
      </c>
      <c r="AL130" s="30">
        <v>0</v>
      </c>
    </row>
    <row r="131" spans="1:38" ht="15" customHeight="1" x14ac:dyDescent="0.7">
      <c r="A131" s="39" t="s">
        <v>29</v>
      </c>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D131" s="93"/>
      <c r="AE131" s="93"/>
      <c r="AF131" s="93"/>
      <c r="AG131" s="93"/>
      <c r="AH131" s="93"/>
      <c r="AI131" s="93"/>
      <c r="AJ131" s="93"/>
      <c r="AK131" s="92"/>
    </row>
    <row r="132" spans="1:38" ht="15" customHeight="1" x14ac:dyDescent="0.7">
      <c r="A132" s="40" t="s">
        <v>8</v>
      </c>
      <c r="B132" s="29">
        <v>1.1000000000000001</v>
      </c>
      <c r="C132" s="29">
        <v>0</v>
      </c>
      <c r="D132" s="29">
        <v>0</v>
      </c>
      <c r="E132" s="29">
        <v>0</v>
      </c>
      <c r="F132" s="29">
        <v>0</v>
      </c>
      <c r="G132" s="29">
        <v>0</v>
      </c>
      <c r="H132" s="29">
        <v>0</v>
      </c>
      <c r="I132" s="29">
        <v>0</v>
      </c>
      <c r="J132" s="29">
        <v>0</v>
      </c>
      <c r="K132" s="29">
        <v>0</v>
      </c>
      <c r="L132" s="29">
        <v>0</v>
      </c>
      <c r="M132" s="29">
        <v>0</v>
      </c>
      <c r="N132" s="29">
        <v>0</v>
      </c>
      <c r="O132" s="29">
        <v>0</v>
      </c>
      <c r="P132" s="29">
        <v>0</v>
      </c>
      <c r="Q132" s="29">
        <v>0</v>
      </c>
      <c r="R132" s="29">
        <v>0</v>
      </c>
      <c r="S132" s="29">
        <v>0</v>
      </c>
      <c r="T132" s="29">
        <v>0</v>
      </c>
      <c r="U132" s="29">
        <v>0</v>
      </c>
      <c r="V132" s="29">
        <v>0</v>
      </c>
      <c r="W132" s="29">
        <v>0</v>
      </c>
      <c r="X132" s="29">
        <v>0</v>
      </c>
      <c r="Y132" s="29">
        <v>0</v>
      </c>
      <c r="Z132" s="29">
        <v>0</v>
      </c>
      <c r="AA132" s="29">
        <v>0</v>
      </c>
      <c r="AB132" s="29">
        <v>0</v>
      </c>
      <c r="AC132" s="30">
        <v>0</v>
      </c>
      <c r="AD132" s="93"/>
      <c r="AE132" s="29">
        <v>0</v>
      </c>
      <c r="AF132" s="29">
        <v>1.1000000000000001</v>
      </c>
      <c r="AG132" s="29">
        <v>0</v>
      </c>
      <c r="AH132" s="29">
        <v>0</v>
      </c>
      <c r="AI132" s="29">
        <v>0</v>
      </c>
      <c r="AJ132" s="29">
        <v>0</v>
      </c>
      <c r="AK132" s="30">
        <f>SUM(V132:Y132)</f>
        <v>0</v>
      </c>
      <c r="AL132" s="30">
        <v>0</v>
      </c>
    </row>
    <row r="133" spans="1:38" ht="15" customHeight="1" x14ac:dyDescent="0.7">
      <c r="A133" s="40" t="s">
        <v>11</v>
      </c>
      <c r="B133" s="29">
        <v>8.3000000000000007</v>
      </c>
      <c r="C133" s="29">
        <v>0</v>
      </c>
      <c r="D133" s="29">
        <v>0</v>
      </c>
      <c r="E133" s="29">
        <v>0</v>
      </c>
      <c r="F133" s="29">
        <v>0</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0</v>
      </c>
      <c r="AB133" s="29">
        <v>0</v>
      </c>
      <c r="AC133" s="30">
        <v>0</v>
      </c>
      <c r="AD133" s="93"/>
      <c r="AE133" s="29">
        <v>0</v>
      </c>
      <c r="AF133" s="29">
        <v>8.3000000000000007</v>
      </c>
      <c r="AG133" s="29">
        <v>0</v>
      </c>
      <c r="AH133" s="29">
        <v>0</v>
      </c>
      <c r="AI133" s="29">
        <v>0</v>
      </c>
      <c r="AJ133" s="29">
        <v>0</v>
      </c>
      <c r="AK133" s="30">
        <f>SUM(V133:Y133)</f>
        <v>0</v>
      </c>
      <c r="AL133" s="30">
        <v>0</v>
      </c>
    </row>
    <row r="134" spans="1:38" ht="15" customHeight="1" x14ac:dyDescent="0.7">
      <c r="A134" s="40" t="s">
        <v>12</v>
      </c>
      <c r="B134" s="29">
        <v>2.2000000000000002</v>
      </c>
      <c r="C134" s="29">
        <v>0</v>
      </c>
      <c r="D134" s="29">
        <v>0</v>
      </c>
      <c r="E134" s="29">
        <v>0</v>
      </c>
      <c r="F134" s="29">
        <v>0</v>
      </c>
      <c r="G134" s="29">
        <v>0</v>
      </c>
      <c r="H134" s="29">
        <v>0</v>
      </c>
      <c r="I134" s="29">
        <v>0</v>
      </c>
      <c r="J134" s="29">
        <v>0</v>
      </c>
      <c r="K134" s="29">
        <v>0</v>
      </c>
      <c r="L134" s="29">
        <v>0</v>
      </c>
      <c r="M134" s="29">
        <v>0</v>
      </c>
      <c r="N134" s="29">
        <v>0</v>
      </c>
      <c r="O134" s="29">
        <v>0</v>
      </c>
      <c r="P134" s="29">
        <v>0</v>
      </c>
      <c r="Q134" s="29">
        <v>0</v>
      </c>
      <c r="R134" s="29">
        <v>0</v>
      </c>
      <c r="S134" s="29">
        <v>0</v>
      </c>
      <c r="T134" s="29">
        <v>0</v>
      </c>
      <c r="U134" s="29">
        <v>0</v>
      </c>
      <c r="V134" s="29">
        <v>0</v>
      </c>
      <c r="W134" s="29">
        <v>0</v>
      </c>
      <c r="X134" s="29">
        <v>0</v>
      </c>
      <c r="Y134" s="29">
        <v>0</v>
      </c>
      <c r="Z134" s="29">
        <v>0</v>
      </c>
      <c r="AA134" s="29">
        <v>0</v>
      </c>
      <c r="AB134" s="29">
        <v>0</v>
      </c>
      <c r="AC134" s="30">
        <v>0</v>
      </c>
      <c r="AD134" s="93"/>
      <c r="AE134" s="29">
        <v>0</v>
      </c>
      <c r="AF134" s="29">
        <v>2.2000000000000002</v>
      </c>
      <c r="AG134" s="29">
        <v>0</v>
      </c>
      <c r="AH134" s="29">
        <v>0</v>
      </c>
      <c r="AI134" s="29">
        <v>0</v>
      </c>
      <c r="AJ134" s="29">
        <v>0</v>
      </c>
      <c r="AK134" s="30">
        <f>SUM(V134:Y134)</f>
        <v>0</v>
      </c>
      <c r="AL134" s="30">
        <v>0</v>
      </c>
    </row>
    <row r="135" spans="1:38" ht="15" customHeight="1" x14ac:dyDescent="0.7">
      <c r="A135" s="40" t="s">
        <v>13</v>
      </c>
      <c r="B135" s="29">
        <v>2.2999999999999998</v>
      </c>
      <c r="C135" s="29">
        <v>0</v>
      </c>
      <c r="D135" s="29">
        <v>0</v>
      </c>
      <c r="E135" s="29">
        <v>0</v>
      </c>
      <c r="F135" s="29">
        <v>0</v>
      </c>
      <c r="G135" s="29">
        <v>0</v>
      </c>
      <c r="H135" s="29">
        <v>0</v>
      </c>
      <c r="I135" s="29">
        <v>0</v>
      </c>
      <c r="J135" s="29">
        <v>0</v>
      </c>
      <c r="K135" s="29">
        <v>0</v>
      </c>
      <c r="L135" s="29">
        <v>0</v>
      </c>
      <c r="M135" s="29">
        <v>0</v>
      </c>
      <c r="N135" s="29">
        <v>0</v>
      </c>
      <c r="O135" s="29">
        <v>0</v>
      </c>
      <c r="P135" s="29">
        <v>0</v>
      </c>
      <c r="Q135" s="29">
        <v>0</v>
      </c>
      <c r="R135" s="29">
        <v>0</v>
      </c>
      <c r="S135" s="29">
        <v>0</v>
      </c>
      <c r="T135" s="29">
        <v>0</v>
      </c>
      <c r="U135" s="29">
        <v>0</v>
      </c>
      <c r="V135" s="29">
        <v>0</v>
      </c>
      <c r="W135" s="29">
        <v>0</v>
      </c>
      <c r="X135" s="29">
        <v>0</v>
      </c>
      <c r="Y135" s="29">
        <v>0</v>
      </c>
      <c r="Z135" s="29">
        <v>0</v>
      </c>
      <c r="AA135" s="29">
        <v>0</v>
      </c>
      <c r="AB135" s="29">
        <v>0</v>
      </c>
      <c r="AC135" s="30">
        <v>0</v>
      </c>
      <c r="AD135" s="93"/>
      <c r="AE135" s="29">
        <v>0</v>
      </c>
      <c r="AF135" s="29">
        <v>2.2999999999999998</v>
      </c>
      <c r="AG135" s="29">
        <v>0</v>
      </c>
      <c r="AH135" s="29">
        <v>0</v>
      </c>
      <c r="AI135" s="29">
        <v>0</v>
      </c>
      <c r="AJ135" s="29">
        <v>0</v>
      </c>
      <c r="AK135" s="30">
        <f>SUM(V135:Y135)</f>
        <v>0</v>
      </c>
      <c r="AL135" s="30">
        <v>0</v>
      </c>
    </row>
    <row r="136" spans="1:38" ht="15" customHeight="1" x14ac:dyDescent="0.7">
      <c r="A136" s="6" t="s">
        <v>36</v>
      </c>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AD136" s="93"/>
      <c r="AE136" s="93"/>
      <c r="AF136" s="93"/>
      <c r="AG136" s="93"/>
      <c r="AH136" s="93"/>
      <c r="AI136" s="93"/>
      <c r="AJ136" s="93"/>
      <c r="AK136" s="92"/>
    </row>
    <row r="137" spans="1:38" ht="15" customHeight="1" x14ac:dyDescent="0.7">
      <c r="A137" s="40" t="s">
        <v>11</v>
      </c>
      <c r="B137" s="29">
        <v>0</v>
      </c>
      <c r="C137" s="29">
        <v>0</v>
      </c>
      <c r="D137" s="29">
        <v>0</v>
      </c>
      <c r="E137" s="29">
        <v>0</v>
      </c>
      <c r="F137" s="29">
        <f t="shared" ref="F137:AC137" si="144">-F45</f>
        <v>2.2999999999999998</v>
      </c>
      <c r="G137" s="29">
        <f t="shared" si="144"/>
        <v>4.0999999999999996</v>
      </c>
      <c r="H137" s="29">
        <f t="shared" si="144"/>
        <v>4</v>
      </c>
      <c r="I137" s="29">
        <f t="shared" si="144"/>
        <v>4.0999999999999996</v>
      </c>
      <c r="J137" s="29">
        <f t="shared" si="144"/>
        <v>4.2</v>
      </c>
      <c r="K137" s="29">
        <f t="shared" si="144"/>
        <v>4.3</v>
      </c>
      <c r="L137" s="29">
        <f t="shared" si="144"/>
        <v>4.0999999999999996</v>
      </c>
      <c r="M137" s="29">
        <f t="shared" si="144"/>
        <v>4.2</v>
      </c>
      <c r="N137" s="29">
        <f t="shared" si="144"/>
        <v>4.3</v>
      </c>
      <c r="O137" s="29">
        <f t="shared" si="144"/>
        <v>5</v>
      </c>
      <c r="P137" s="29">
        <f t="shared" si="144"/>
        <v>5.0999999999999996</v>
      </c>
      <c r="Q137" s="29">
        <f t="shared" si="144"/>
        <v>5.3</v>
      </c>
      <c r="R137" s="29">
        <f t="shared" si="144"/>
        <v>3.2</v>
      </c>
      <c r="S137" s="29">
        <f t="shared" si="144"/>
        <v>1.4</v>
      </c>
      <c r="T137" s="29">
        <f t="shared" si="144"/>
        <v>1.4</v>
      </c>
      <c r="U137" s="29">
        <f t="shared" si="144"/>
        <v>2.2000000000000002</v>
      </c>
      <c r="V137" s="29">
        <f t="shared" si="144"/>
        <v>5.4</v>
      </c>
      <c r="W137" s="29">
        <f t="shared" si="144"/>
        <v>7.9</v>
      </c>
      <c r="X137" s="29">
        <f t="shared" si="144"/>
        <v>4.5999999999999996</v>
      </c>
      <c r="Y137" s="29">
        <f t="shared" si="144"/>
        <v>4.3</v>
      </c>
      <c r="Z137" s="29">
        <f t="shared" si="144"/>
        <v>3</v>
      </c>
      <c r="AA137" s="29">
        <f t="shared" si="144"/>
        <v>3.3</v>
      </c>
      <c r="AB137" s="29">
        <f t="shared" si="144"/>
        <v>3.6</v>
      </c>
      <c r="AC137" s="30">
        <f t="shared" si="144"/>
        <v>9.6</v>
      </c>
      <c r="AD137" s="93"/>
      <c r="AE137" s="29">
        <v>0</v>
      </c>
      <c r="AF137" s="29">
        <v>0</v>
      </c>
      <c r="AG137" s="29">
        <f>-AG45</f>
        <v>14.499999999999998</v>
      </c>
      <c r="AH137" s="29">
        <f>-AH45</f>
        <v>16.8</v>
      </c>
      <c r="AI137" s="29">
        <f>-AI45</f>
        <v>19.7</v>
      </c>
      <c r="AJ137" s="29">
        <f>-AJ45</f>
        <v>8.1999999999999993</v>
      </c>
      <c r="AK137" s="30">
        <f>SUM(V137:Y137)</f>
        <v>22.2</v>
      </c>
      <c r="AL137" s="30">
        <f>-AL45</f>
        <v>19.5</v>
      </c>
    </row>
    <row r="138" spans="1:38" ht="15" customHeight="1" x14ac:dyDescent="0.7">
      <c r="A138" s="40" t="s">
        <v>12</v>
      </c>
      <c r="B138" s="29">
        <f t="shared" ref="B138:M138" si="145">-B60</f>
        <v>2.2999999999999998</v>
      </c>
      <c r="C138" s="29">
        <f t="shared" si="145"/>
        <v>0</v>
      </c>
      <c r="D138" s="29">
        <f t="shared" si="145"/>
        <v>0</v>
      </c>
      <c r="E138" s="29">
        <f t="shared" si="145"/>
        <v>0</v>
      </c>
      <c r="F138" s="29">
        <f t="shared" si="145"/>
        <v>0</v>
      </c>
      <c r="G138" s="29">
        <f t="shared" si="145"/>
        <v>0</v>
      </c>
      <c r="H138" s="29">
        <f t="shared" si="145"/>
        <v>0</v>
      </c>
      <c r="I138" s="29">
        <f t="shared" si="145"/>
        <v>0</v>
      </c>
      <c r="J138" s="29">
        <f t="shared" si="145"/>
        <v>0</v>
      </c>
      <c r="K138" s="29">
        <f t="shared" si="145"/>
        <v>0</v>
      </c>
      <c r="L138" s="29">
        <f t="shared" si="145"/>
        <v>0</v>
      </c>
      <c r="M138" s="29">
        <f t="shared" si="145"/>
        <v>0</v>
      </c>
      <c r="N138" s="29">
        <f t="shared" ref="N138:AC138" si="146">-N53</f>
        <v>0.2</v>
      </c>
      <c r="O138" s="29">
        <f t="shared" si="146"/>
        <v>1.7</v>
      </c>
      <c r="P138" s="29">
        <f t="shared" si="146"/>
        <v>1.7</v>
      </c>
      <c r="Q138" s="29">
        <f t="shared" si="146"/>
        <v>1.7</v>
      </c>
      <c r="R138" s="29">
        <f t="shared" si="146"/>
        <v>1.7</v>
      </c>
      <c r="S138" s="29">
        <f t="shared" si="146"/>
        <v>1.7</v>
      </c>
      <c r="T138" s="29">
        <f t="shared" si="146"/>
        <v>1.7</v>
      </c>
      <c r="U138" s="29">
        <f t="shared" si="146"/>
        <v>1.7</v>
      </c>
      <c r="V138" s="29">
        <f t="shared" si="146"/>
        <v>1.7</v>
      </c>
      <c r="W138" s="29">
        <f t="shared" si="146"/>
        <v>6.6</v>
      </c>
      <c r="X138" s="29">
        <f t="shared" si="146"/>
        <v>0</v>
      </c>
      <c r="Y138" s="29">
        <f t="shared" si="146"/>
        <v>0</v>
      </c>
      <c r="Z138" s="29">
        <f t="shared" si="146"/>
        <v>0</v>
      </c>
      <c r="AA138" s="29">
        <f t="shared" si="146"/>
        <v>0</v>
      </c>
      <c r="AB138" s="29">
        <f t="shared" si="146"/>
        <v>0</v>
      </c>
      <c r="AC138" s="30">
        <f t="shared" si="146"/>
        <v>0</v>
      </c>
      <c r="AD138" s="93"/>
      <c r="AE138" s="29">
        <v>0</v>
      </c>
      <c r="AF138" s="29">
        <v>0</v>
      </c>
      <c r="AG138" s="29">
        <v>0</v>
      </c>
      <c r="AH138" s="29">
        <v>0</v>
      </c>
      <c r="AI138" s="29">
        <f>-AI53</f>
        <v>5.3</v>
      </c>
      <c r="AJ138" s="29">
        <f>-AJ53</f>
        <v>6.8</v>
      </c>
      <c r="AK138" s="30">
        <f>SUM(V138:Y138)</f>
        <v>8.2999999999999989</v>
      </c>
      <c r="AL138" s="30">
        <f>-AL53</f>
        <v>0</v>
      </c>
    </row>
    <row r="139" spans="1:38" ht="15" customHeight="1" x14ac:dyDescent="0.7">
      <c r="A139" s="40" t="s">
        <v>13</v>
      </c>
      <c r="B139" s="29">
        <v>0</v>
      </c>
      <c r="C139" s="29">
        <v>0</v>
      </c>
      <c r="D139" s="29">
        <v>0</v>
      </c>
      <c r="E139" s="29">
        <v>0</v>
      </c>
      <c r="F139" s="29">
        <f t="shared" ref="F139:AC139" si="147">-F61</f>
        <v>1</v>
      </c>
      <c r="G139" s="29">
        <f t="shared" si="147"/>
        <v>0</v>
      </c>
      <c r="H139" s="29">
        <f t="shared" si="147"/>
        <v>0</v>
      </c>
      <c r="I139" s="29">
        <f t="shared" si="147"/>
        <v>0.4</v>
      </c>
      <c r="J139" s="29">
        <f t="shared" si="147"/>
        <v>0</v>
      </c>
      <c r="K139" s="29">
        <f t="shared" si="147"/>
        <v>0.1</v>
      </c>
      <c r="L139" s="29">
        <f t="shared" si="147"/>
        <v>0</v>
      </c>
      <c r="M139" s="29">
        <f t="shared" si="147"/>
        <v>0</v>
      </c>
      <c r="N139" s="29">
        <f t="shared" si="147"/>
        <v>1.2</v>
      </c>
      <c r="O139" s="29">
        <f t="shared" si="147"/>
        <v>0</v>
      </c>
      <c r="P139" s="29">
        <f t="shared" si="147"/>
        <v>0</v>
      </c>
      <c r="Q139" s="29">
        <f t="shared" si="147"/>
        <v>0.6</v>
      </c>
      <c r="R139" s="29">
        <f t="shared" si="147"/>
        <v>0.1</v>
      </c>
      <c r="S139" s="29">
        <f t="shared" si="147"/>
        <v>0.1</v>
      </c>
      <c r="T139" s="29">
        <f t="shared" si="147"/>
        <v>1</v>
      </c>
      <c r="U139" s="29">
        <f t="shared" si="147"/>
        <v>1.8</v>
      </c>
      <c r="V139" s="29">
        <f t="shared" si="147"/>
        <v>0.3</v>
      </c>
      <c r="W139" s="29">
        <f t="shared" si="147"/>
        <v>0.1</v>
      </c>
      <c r="X139" s="29">
        <f t="shared" si="147"/>
        <v>0</v>
      </c>
      <c r="Y139" s="29">
        <f t="shared" si="147"/>
        <v>0</v>
      </c>
      <c r="Z139" s="29">
        <f t="shared" si="147"/>
        <v>0</v>
      </c>
      <c r="AA139" s="29">
        <f t="shared" si="147"/>
        <v>1.3</v>
      </c>
      <c r="AB139" s="29">
        <f t="shared" si="147"/>
        <v>0.8</v>
      </c>
      <c r="AC139" s="30">
        <f t="shared" si="147"/>
        <v>0.1</v>
      </c>
      <c r="AD139" s="93"/>
      <c r="AE139" s="29">
        <v>0</v>
      </c>
      <c r="AF139" s="29">
        <v>0</v>
      </c>
      <c r="AG139" s="29">
        <f>-AG61</f>
        <v>1.4</v>
      </c>
      <c r="AH139" s="29">
        <f>-AH61</f>
        <v>0.1</v>
      </c>
      <c r="AI139" s="29">
        <f>-AI61</f>
        <v>1.7999999999999998</v>
      </c>
      <c r="AJ139" s="29">
        <f>-AJ61</f>
        <v>3</v>
      </c>
      <c r="AK139" s="30">
        <f>SUM(V139:Y139)</f>
        <v>0.4</v>
      </c>
      <c r="AL139" s="30">
        <f>-AL61</f>
        <v>2.2000000000000002</v>
      </c>
    </row>
    <row r="140" spans="1:38" ht="15" customHeight="1" x14ac:dyDescent="0.7">
      <c r="A140" s="6" t="s">
        <v>30</v>
      </c>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AD140" s="93"/>
      <c r="AE140" s="93"/>
      <c r="AF140" s="93"/>
      <c r="AG140" s="93"/>
      <c r="AH140" s="93"/>
      <c r="AI140" s="93"/>
      <c r="AJ140" s="93"/>
      <c r="AK140" s="92"/>
    </row>
    <row r="141" spans="1:38" ht="15.95" customHeight="1" x14ac:dyDescent="0.7">
      <c r="A141" s="40" t="s">
        <v>8</v>
      </c>
      <c r="B141" s="29">
        <v>0</v>
      </c>
      <c r="C141" s="29">
        <v>0</v>
      </c>
      <c r="D141" s="29">
        <v>0</v>
      </c>
      <c r="E141" s="29">
        <v>0</v>
      </c>
      <c r="F141" s="29">
        <f t="shared" ref="F141:AC141" si="148">-F31</f>
        <v>0.6</v>
      </c>
      <c r="G141" s="29">
        <f t="shared" si="148"/>
        <v>0.9</v>
      </c>
      <c r="H141" s="29">
        <f t="shared" si="148"/>
        <v>1</v>
      </c>
      <c r="I141" s="29">
        <f t="shared" si="148"/>
        <v>0.9</v>
      </c>
      <c r="J141" s="29">
        <f t="shared" si="148"/>
        <v>1</v>
      </c>
      <c r="K141" s="29">
        <f t="shared" si="148"/>
        <v>1</v>
      </c>
      <c r="L141" s="29">
        <f t="shared" si="148"/>
        <v>1</v>
      </c>
      <c r="M141" s="29">
        <f t="shared" si="148"/>
        <v>0.9</v>
      </c>
      <c r="N141" s="29">
        <f t="shared" si="148"/>
        <v>1</v>
      </c>
      <c r="O141" s="29">
        <f t="shared" si="148"/>
        <v>1.6</v>
      </c>
      <c r="P141" s="29">
        <f t="shared" si="148"/>
        <v>1.6</v>
      </c>
      <c r="Q141" s="29">
        <f t="shared" si="148"/>
        <v>1.8</v>
      </c>
      <c r="R141" s="29">
        <f t="shared" si="148"/>
        <v>2</v>
      </c>
      <c r="S141" s="29">
        <f t="shared" si="148"/>
        <v>1.9</v>
      </c>
      <c r="T141" s="29">
        <f t="shared" si="148"/>
        <v>2</v>
      </c>
      <c r="U141" s="29">
        <f t="shared" si="148"/>
        <v>2.4</v>
      </c>
      <c r="V141" s="29">
        <f t="shared" si="148"/>
        <v>3.6</v>
      </c>
      <c r="W141" s="29">
        <f t="shared" si="148"/>
        <v>3.6</v>
      </c>
      <c r="X141" s="29">
        <f t="shared" si="148"/>
        <v>3.7</v>
      </c>
      <c r="Y141" s="29">
        <f t="shared" si="148"/>
        <v>3.7</v>
      </c>
      <c r="Z141" s="29">
        <f t="shared" si="148"/>
        <v>3.1</v>
      </c>
      <c r="AA141" s="29">
        <f t="shared" si="148"/>
        <v>2.8</v>
      </c>
      <c r="AB141" s="29">
        <f t="shared" si="148"/>
        <v>3.6</v>
      </c>
      <c r="AC141" s="30">
        <f t="shared" si="148"/>
        <v>3.6</v>
      </c>
      <c r="AD141" s="93"/>
      <c r="AE141" s="29">
        <v>0</v>
      </c>
      <c r="AF141" s="29">
        <v>0</v>
      </c>
      <c r="AG141" s="29">
        <f>-AG31</f>
        <v>3.4</v>
      </c>
      <c r="AH141" s="29">
        <f>-AH31</f>
        <v>3.9</v>
      </c>
      <c r="AI141" s="29">
        <f>-AI31</f>
        <v>6</v>
      </c>
      <c r="AJ141" s="29">
        <f>-AJ31</f>
        <v>8.3000000000000007</v>
      </c>
      <c r="AK141" s="30">
        <f>SUM(V141:Y141)</f>
        <v>14.600000000000001</v>
      </c>
      <c r="AL141" s="30">
        <f>-AL31</f>
        <v>13.1</v>
      </c>
    </row>
    <row r="142" spans="1:38" ht="15" customHeight="1" x14ac:dyDescent="0.7">
      <c r="A142" s="40" t="s">
        <v>12</v>
      </c>
      <c r="B142" s="29">
        <v>0</v>
      </c>
      <c r="C142" s="29">
        <v>0</v>
      </c>
      <c r="D142" s="29">
        <v>0</v>
      </c>
      <c r="E142" s="29">
        <v>0</v>
      </c>
      <c r="F142" s="29">
        <f t="shared" ref="F142:AC142" si="149">-F52</f>
        <v>0.8</v>
      </c>
      <c r="G142" s="29">
        <f t="shared" si="149"/>
        <v>1.4</v>
      </c>
      <c r="H142" s="29">
        <f t="shared" si="149"/>
        <v>1.4</v>
      </c>
      <c r="I142" s="29">
        <f t="shared" si="149"/>
        <v>1.4</v>
      </c>
      <c r="J142" s="29">
        <f t="shared" si="149"/>
        <v>1.3</v>
      </c>
      <c r="K142" s="29">
        <f t="shared" si="149"/>
        <v>1.4</v>
      </c>
      <c r="L142" s="29">
        <f t="shared" si="149"/>
        <v>1.4</v>
      </c>
      <c r="M142" s="29">
        <f t="shared" si="149"/>
        <v>1.5</v>
      </c>
      <c r="N142" s="29">
        <f t="shared" si="149"/>
        <v>1.4</v>
      </c>
      <c r="O142" s="29">
        <f t="shared" si="149"/>
        <v>1.9</v>
      </c>
      <c r="P142" s="29">
        <f t="shared" si="149"/>
        <v>1.9</v>
      </c>
      <c r="Q142" s="29">
        <f t="shared" si="149"/>
        <v>1.9</v>
      </c>
      <c r="R142" s="29">
        <f t="shared" si="149"/>
        <v>1.5</v>
      </c>
      <c r="S142" s="29">
        <f t="shared" si="149"/>
        <v>1.2</v>
      </c>
      <c r="T142" s="29">
        <f t="shared" si="149"/>
        <v>1.2</v>
      </c>
      <c r="U142" s="29">
        <f t="shared" si="149"/>
        <v>1.6</v>
      </c>
      <c r="V142" s="29">
        <f t="shared" si="149"/>
        <v>3.4</v>
      </c>
      <c r="W142" s="29">
        <f t="shared" si="149"/>
        <v>3.4</v>
      </c>
      <c r="X142" s="29">
        <f t="shared" si="149"/>
        <v>3.4</v>
      </c>
      <c r="Y142" s="29">
        <f t="shared" si="149"/>
        <v>3.4</v>
      </c>
      <c r="Z142" s="29">
        <f t="shared" si="149"/>
        <v>3.1</v>
      </c>
      <c r="AA142" s="29">
        <f t="shared" si="149"/>
        <v>3</v>
      </c>
      <c r="AB142" s="29">
        <f t="shared" si="149"/>
        <v>3.4</v>
      </c>
      <c r="AC142" s="30">
        <f t="shared" si="149"/>
        <v>3.2</v>
      </c>
      <c r="AD142" s="93"/>
      <c r="AE142" s="29">
        <v>0</v>
      </c>
      <c r="AF142" s="29">
        <v>0</v>
      </c>
      <c r="AG142" s="29">
        <f>-AG52</f>
        <v>5</v>
      </c>
      <c r="AH142" s="29">
        <f>-AH52</f>
        <v>5.6</v>
      </c>
      <c r="AI142" s="29">
        <f>-AI52</f>
        <v>7.1</v>
      </c>
      <c r="AJ142" s="29">
        <f>-AJ52</f>
        <v>5.5</v>
      </c>
      <c r="AK142" s="30">
        <f>SUM(V142:Y142)</f>
        <v>13.6</v>
      </c>
      <c r="AL142" s="30">
        <f>-AL52</f>
        <v>12.7</v>
      </c>
    </row>
    <row r="143" spans="1:38" ht="15" customHeight="1" x14ac:dyDescent="0.7">
      <c r="A143" s="39" t="s">
        <v>31</v>
      </c>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AD143" s="93"/>
      <c r="AE143" s="93"/>
      <c r="AF143" s="93"/>
      <c r="AG143" s="93"/>
      <c r="AH143" s="93"/>
      <c r="AI143" s="93"/>
      <c r="AJ143" s="93"/>
      <c r="AK143" s="92"/>
    </row>
    <row r="144" spans="1:38" ht="15" customHeight="1" x14ac:dyDescent="0.7">
      <c r="A144" s="89" t="s">
        <v>8</v>
      </c>
      <c r="B144" s="29">
        <v>0</v>
      </c>
      <c r="C144" s="29">
        <v>0</v>
      </c>
      <c r="D144" s="29">
        <v>0</v>
      </c>
      <c r="E144" s="29">
        <v>0</v>
      </c>
      <c r="F144" s="29">
        <v>0</v>
      </c>
      <c r="G144" s="29">
        <v>0</v>
      </c>
      <c r="H144" s="29">
        <v>0</v>
      </c>
      <c r="I144" s="29">
        <v>0</v>
      </c>
      <c r="J144" s="29">
        <v>0</v>
      </c>
      <c r="K144" s="29">
        <v>0</v>
      </c>
      <c r="L144" s="29">
        <v>0</v>
      </c>
      <c r="M144" s="29">
        <v>0</v>
      </c>
      <c r="N144" s="29">
        <f t="shared" ref="N144:AC144" si="150">-N32</f>
        <v>1.6</v>
      </c>
      <c r="O144" s="29">
        <f t="shared" si="150"/>
        <v>0.1</v>
      </c>
      <c r="P144" s="29">
        <f t="shared" si="150"/>
        <v>0</v>
      </c>
      <c r="Q144" s="29">
        <f t="shared" si="150"/>
        <v>0</v>
      </c>
      <c r="R144" s="29">
        <f t="shared" si="150"/>
        <v>0</v>
      </c>
      <c r="S144" s="29">
        <f t="shared" si="150"/>
        <v>0</v>
      </c>
      <c r="T144" s="29">
        <f t="shared" si="150"/>
        <v>0</v>
      </c>
      <c r="U144" s="29">
        <f t="shared" si="150"/>
        <v>0</v>
      </c>
      <c r="V144" s="29">
        <f t="shared" si="150"/>
        <v>0</v>
      </c>
      <c r="W144" s="29">
        <f t="shared" si="150"/>
        <v>2.7</v>
      </c>
      <c r="X144" s="29">
        <f t="shared" si="150"/>
        <v>0.2</v>
      </c>
      <c r="Y144" s="29">
        <f t="shared" si="150"/>
        <v>0</v>
      </c>
      <c r="Z144" s="29">
        <f t="shared" si="150"/>
        <v>0</v>
      </c>
      <c r="AA144" s="29">
        <f t="shared" si="150"/>
        <v>0</v>
      </c>
      <c r="AB144" s="29">
        <f t="shared" si="150"/>
        <v>0</v>
      </c>
      <c r="AC144" s="30">
        <f t="shared" si="150"/>
        <v>2.4</v>
      </c>
      <c r="AD144" s="93"/>
      <c r="AE144" s="29">
        <v>0</v>
      </c>
      <c r="AF144" s="29">
        <v>0</v>
      </c>
      <c r="AG144" s="29">
        <v>0</v>
      </c>
      <c r="AH144" s="29">
        <v>0</v>
      </c>
      <c r="AI144" s="29">
        <f>-AI32</f>
        <v>1.7000000000000002</v>
      </c>
      <c r="AJ144" s="29">
        <f>-AJ32</f>
        <v>0</v>
      </c>
      <c r="AK144" s="30">
        <f>SUM(V144:Y144)</f>
        <v>2.9000000000000004</v>
      </c>
      <c r="AL144" s="30">
        <f>-AL32</f>
        <v>2.4</v>
      </c>
    </row>
    <row r="145" spans="1:38" ht="15" customHeight="1" x14ac:dyDescent="0.7">
      <c r="A145" s="89" t="s">
        <v>11</v>
      </c>
      <c r="B145" s="29">
        <v>0</v>
      </c>
      <c r="C145" s="29">
        <v>0</v>
      </c>
      <c r="D145" s="29">
        <v>0</v>
      </c>
      <c r="E145" s="29">
        <v>0</v>
      </c>
      <c r="F145" s="29">
        <v>0</v>
      </c>
      <c r="G145" s="29">
        <v>0</v>
      </c>
      <c r="H145" s="29">
        <v>0</v>
      </c>
      <c r="I145" s="29">
        <v>0</v>
      </c>
      <c r="J145" s="29">
        <v>0</v>
      </c>
      <c r="K145" s="29">
        <v>0</v>
      </c>
      <c r="L145" s="29">
        <v>0</v>
      </c>
      <c r="M145" s="29">
        <v>0</v>
      </c>
      <c r="N145" s="29">
        <f t="shared" ref="N145:AC145" si="151">-N46</f>
        <v>2.6</v>
      </c>
      <c r="O145" s="29">
        <f t="shared" si="151"/>
        <v>0.5</v>
      </c>
      <c r="P145" s="29">
        <f t="shared" si="151"/>
        <v>0.1</v>
      </c>
      <c r="Q145" s="29">
        <f t="shared" si="151"/>
        <v>0</v>
      </c>
      <c r="R145" s="29">
        <f t="shared" si="151"/>
        <v>0</v>
      </c>
      <c r="S145" s="29">
        <f t="shared" si="151"/>
        <v>0</v>
      </c>
      <c r="T145" s="29">
        <f t="shared" si="151"/>
        <v>0</v>
      </c>
      <c r="U145" s="29">
        <f t="shared" si="151"/>
        <v>0</v>
      </c>
      <c r="V145" s="29">
        <f t="shared" si="151"/>
        <v>0</v>
      </c>
      <c r="W145" s="29">
        <f t="shared" si="151"/>
        <v>27</v>
      </c>
      <c r="X145" s="29">
        <f t="shared" si="151"/>
        <v>0.6</v>
      </c>
      <c r="Y145" s="29">
        <f t="shared" si="151"/>
        <v>0.2</v>
      </c>
      <c r="Z145" s="29">
        <f t="shared" si="151"/>
        <v>0</v>
      </c>
      <c r="AA145" s="29">
        <f t="shared" si="151"/>
        <v>0</v>
      </c>
      <c r="AB145" s="29">
        <f t="shared" si="151"/>
        <v>0</v>
      </c>
      <c r="AC145" s="30">
        <f t="shared" si="151"/>
        <v>29.7</v>
      </c>
      <c r="AD145" s="93"/>
      <c r="AE145" s="29">
        <v>0</v>
      </c>
      <c r="AF145" s="29">
        <v>0</v>
      </c>
      <c r="AG145" s="29">
        <v>0</v>
      </c>
      <c r="AH145" s="29">
        <v>0</v>
      </c>
      <c r="AI145" s="29">
        <f>-AI46</f>
        <v>3.2</v>
      </c>
      <c r="AJ145" s="29">
        <f>-AJ46</f>
        <v>0</v>
      </c>
      <c r="AK145" s="30">
        <f>SUM(V145:Y145)</f>
        <v>27.8</v>
      </c>
      <c r="AL145" s="30">
        <f>-AL46</f>
        <v>29.7</v>
      </c>
    </row>
    <row r="146" spans="1:38" ht="15" customHeight="1" x14ac:dyDescent="0.7">
      <c r="A146" s="89" t="s">
        <v>12</v>
      </c>
      <c r="B146" s="29">
        <v>0</v>
      </c>
      <c r="C146" s="29">
        <v>0</v>
      </c>
      <c r="D146" s="29">
        <v>0</v>
      </c>
      <c r="E146" s="29">
        <v>0</v>
      </c>
      <c r="F146" s="29">
        <v>0</v>
      </c>
      <c r="G146" s="29">
        <v>0</v>
      </c>
      <c r="H146" s="29">
        <v>0</v>
      </c>
      <c r="I146" s="29">
        <v>0</v>
      </c>
      <c r="J146" s="29">
        <v>0</v>
      </c>
      <c r="K146" s="29">
        <v>0</v>
      </c>
      <c r="L146" s="29">
        <v>0</v>
      </c>
      <c r="M146" s="29">
        <v>0</v>
      </c>
      <c r="N146" s="29">
        <f t="shared" ref="N146:AC146" si="152">-N54</f>
        <v>6.3</v>
      </c>
      <c r="O146" s="29">
        <f t="shared" si="152"/>
        <v>0.2</v>
      </c>
      <c r="P146" s="29">
        <f t="shared" si="152"/>
        <v>0.4</v>
      </c>
      <c r="Q146" s="29">
        <f t="shared" si="152"/>
        <v>0</v>
      </c>
      <c r="R146" s="29">
        <f t="shared" si="152"/>
        <v>0</v>
      </c>
      <c r="S146" s="29">
        <f t="shared" si="152"/>
        <v>0</v>
      </c>
      <c r="T146" s="29">
        <f t="shared" si="152"/>
        <v>0</v>
      </c>
      <c r="U146" s="29">
        <f t="shared" si="152"/>
        <v>0</v>
      </c>
      <c r="V146" s="29">
        <f t="shared" si="152"/>
        <v>0</v>
      </c>
      <c r="W146" s="29">
        <f t="shared" si="152"/>
        <v>6.3</v>
      </c>
      <c r="X146" s="29">
        <f t="shared" si="152"/>
        <v>0.3</v>
      </c>
      <c r="Y146" s="29">
        <f t="shared" si="152"/>
        <v>0.1</v>
      </c>
      <c r="Z146" s="29">
        <f t="shared" si="152"/>
        <v>0</v>
      </c>
      <c r="AA146" s="29">
        <f t="shared" si="152"/>
        <v>0</v>
      </c>
      <c r="AB146" s="29">
        <f t="shared" si="152"/>
        <v>0</v>
      </c>
      <c r="AC146" s="30">
        <f t="shared" si="152"/>
        <v>12.5</v>
      </c>
      <c r="AD146" s="93"/>
      <c r="AE146" s="29">
        <v>0</v>
      </c>
      <c r="AF146" s="29">
        <v>0</v>
      </c>
      <c r="AG146" s="29">
        <v>0</v>
      </c>
      <c r="AH146" s="29">
        <v>0</v>
      </c>
      <c r="AI146" s="29">
        <f>-AI54</f>
        <v>6.9</v>
      </c>
      <c r="AJ146" s="29">
        <f>-AJ54</f>
        <v>0</v>
      </c>
      <c r="AK146" s="30">
        <f>SUM(V146:Y146)</f>
        <v>6.6999999999999993</v>
      </c>
      <c r="AL146" s="30">
        <f>-AL54</f>
        <v>12.5</v>
      </c>
    </row>
    <row r="147" spans="1:38" ht="15" customHeight="1" x14ac:dyDescent="0.7">
      <c r="A147" s="89" t="s">
        <v>13</v>
      </c>
      <c r="B147" s="29">
        <v>0</v>
      </c>
      <c r="C147" s="29">
        <v>0</v>
      </c>
      <c r="D147" s="29">
        <v>0</v>
      </c>
      <c r="E147" s="29">
        <v>0</v>
      </c>
      <c r="F147" s="29">
        <v>0</v>
      </c>
      <c r="G147" s="29">
        <v>0</v>
      </c>
      <c r="H147" s="29">
        <v>0</v>
      </c>
      <c r="I147" s="29">
        <v>0</v>
      </c>
      <c r="J147" s="29">
        <v>0</v>
      </c>
      <c r="K147" s="29">
        <v>0</v>
      </c>
      <c r="L147" s="29">
        <v>0</v>
      </c>
      <c r="M147" s="29">
        <v>0</v>
      </c>
      <c r="N147" s="29">
        <f t="shared" ref="N147:AC147" si="153">-N62</f>
        <v>2.2999999999999998</v>
      </c>
      <c r="O147" s="29">
        <f t="shared" si="153"/>
        <v>0.1</v>
      </c>
      <c r="P147" s="29">
        <f t="shared" si="153"/>
        <v>0.1</v>
      </c>
      <c r="Q147" s="29">
        <f t="shared" si="153"/>
        <v>0</v>
      </c>
      <c r="R147" s="29">
        <f t="shared" si="153"/>
        <v>0</v>
      </c>
      <c r="S147" s="29">
        <f t="shared" si="153"/>
        <v>0</v>
      </c>
      <c r="T147" s="29">
        <f t="shared" si="153"/>
        <v>0</v>
      </c>
      <c r="U147" s="29">
        <f t="shared" si="153"/>
        <v>0</v>
      </c>
      <c r="V147" s="29">
        <f t="shared" si="153"/>
        <v>0</v>
      </c>
      <c r="W147" s="29">
        <f t="shared" si="153"/>
        <v>1.5</v>
      </c>
      <c r="X147" s="29">
        <f t="shared" si="153"/>
        <v>0.3</v>
      </c>
      <c r="Y147" s="29">
        <f t="shared" si="153"/>
        <v>0.1</v>
      </c>
      <c r="Z147" s="29">
        <f t="shared" si="153"/>
        <v>0</v>
      </c>
      <c r="AA147" s="29">
        <f t="shared" si="153"/>
        <v>0</v>
      </c>
      <c r="AB147" s="29">
        <f t="shared" si="153"/>
        <v>0</v>
      </c>
      <c r="AC147" s="30">
        <f t="shared" si="153"/>
        <v>2.6</v>
      </c>
      <c r="AD147" s="93"/>
      <c r="AE147" s="29">
        <v>0</v>
      </c>
      <c r="AF147" s="29">
        <v>0</v>
      </c>
      <c r="AG147" s="29">
        <v>0</v>
      </c>
      <c r="AH147" s="29">
        <v>0</v>
      </c>
      <c r="AI147" s="29">
        <f>-AI62</f>
        <v>2.5</v>
      </c>
      <c r="AJ147" s="29">
        <f>-AJ62</f>
        <v>0</v>
      </c>
      <c r="AK147" s="30">
        <f>SUM(V147:Y147)</f>
        <v>1.9000000000000001</v>
      </c>
      <c r="AL147" s="30">
        <f>-AL62</f>
        <v>2.6</v>
      </c>
    </row>
    <row r="148" spans="1:38" ht="15" customHeight="1" x14ac:dyDescent="0.7">
      <c r="A148" s="41" t="s">
        <v>46</v>
      </c>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AD148" s="93"/>
      <c r="AE148" s="93"/>
      <c r="AF148" s="93"/>
      <c r="AG148" s="93"/>
      <c r="AH148" s="93"/>
      <c r="AI148" s="93"/>
      <c r="AJ148" s="93"/>
      <c r="AK148" s="92"/>
    </row>
    <row r="149" spans="1:38" ht="15" customHeight="1" x14ac:dyDescent="0.7">
      <c r="A149" s="89" t="s">
        <v>46</v>
      </c>
      <c r="B149" s="29">
        <v>0</v>
      </c>
      <c r="C149" s="29">
        <v>0</v>
      </c>
      <c r="D149" s="29">
        <v>0</v>
      </c>
      <c r="E149" s="29">
        <v>0</v>
      </c>
      <c r="F149" s="29">
        <v>0</v>
      </c>
      <c r="G149" s="29">
        <v>0</v>
      </c>
      <c r="H149" s="29">
        <v>0</v>
      </c>
      <c r="I149" s="29">
        <v>0</v>
      </c>
      <c r="J149" s="29">
        <v>0</v>
      </c>
      <c r="K149" s="29">
        <v>0</v>
      </c>
      <c r="L149" s="29">
        <v>0</v>
      </c>
      <c r="M149" s="29">
        <f t="shared" ref="M149:AC149" si="154">-M66</f>
        <v>398.2</v>
      </c>
      <c r="N149" s="29">
        <f t="shared" si="154"/>
        <v>17.3</v>
      </c>
      <c r="O149" s="29">
        <f t="shared" si="154"/>
        <v>0</v>
      </c>
      <c r="P149" s="29">
        <f t="shared" si="154"/>
        <v>0</v>
      </c>
      <c r="Q149" s="29">
        <f t="shared" si="154"/>
        <v>14</v>
      </c>
      <c r="R149" s="29">
        <f t="shared" si="154"/>
        <v>0</v>
      </c>
      <c r="S149" s="29">
        <f t="shared" si="154"/>
        <v>8.6999999999999993</v>
      </c>
      <c r="T149" s="29">
        <f t="shared" si="154"/>
        <v>4</v>
      </c>
      <c r="U149" s="29">
        <f t="shared" si="154"/>
        <v>162.5</v>
      </c>
      <c r="V149" s="29">
        <f t="shared" si="154"/>
        <v>0</v>
      </c>
      <c r="W149" s="29">
        <f t="shared" si="154"/>
        <v>2.2000000000000002</v>
      </c>
      <c r="X149" s="29">
        <f t="shared" si="154"/>
        <v>0</v>
      </c>
      <c r="Y149" s="29">
        <f t="shared" si="154"/>
        <v>-157.4</v>
      </c>
      <c r="Z149" s="29">
        <f t="shared" si="154"/>
        <v>0</v>
      </c>
      <c r="AA149" s="29">
        <f t="shared" si="154"/>
        <v>0</v>
      </c>
      <c r="AB149" s="29">
        <f t="shared" si="154"/>
        <v>0</v>
      </c>
      <c r="AC149" s="30">
        <f t="shared" si="154"/>
        <v>0.1</v>
      </c>
      <c r="AD149" s="93"/>
      <c r="AE149" s="29">
        <v>0</v>
      </c>
      <c r="AF149" s="29">
        <v>0</v>
      </c>
      <c r="AG149" s="29">
        <f>-AG56</f>
        <v>0</v>
      </c>
      <c r="AH149" s="29">
        <f>-AH66</f>
        <v>398.2</v>
      </c>
      <c r="AI149" s="29">
        <f>-AI66</f>
        <v>31.3</v>
      </c>
      <c r="AJ149" s="29">
        <f>-AJ66</f>
        <v>175.2</v>
      </c>
      <c r="AK149" s="30">
        <f>SUM(V149:Y149)</f>
        <v>-155.20000000000002</v>
      </c>
      <c r="AL149" s="30">
        <f>-AL66</f>
        <v>0.1</v>
      </c>
    </row>
    <row r="150" spans="1:38" ht="15.95" customHeight="1" x14ac:dyDescent="0.7">
      <c r="A150" s="41" t="s">
        <v>65</v>
      </c>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AD150" s="93"/>
      <c r="AE150" s="93"/>
      <c r="AF150" s="93"/>
      <c r="AG150" s="93"/>
      <c r="AH150" s="93"/>
      <c r="AI150" s="93"/>
      <c r="AJ150" s="93"/>
      <c r="AK150" s="92"/>
    </row>
    <row r="151" spans="1:38" ht="15" customHeight="1" x14ac:dyDescent="0.7">
      <c r="A151" s="89" t="s">
        <v>66</v>
      </c>
      <c r="B151" s="29">
        <v>0</v>
      </c>
      <c r="C151" s="42">
        <v>0</v>
      </c>
      <c r="D151" s="42">
        <v>0</v>
      </c>
      <c r="E151" s="42">
        <v>0</v>
      </c>
      <c r="F151" s="42">
        <v>0</v>
      </c>
      <c r="G151" s="29">
        <f t="shared" ref="G151:AC151" si="155">G90</f>
        <v>-7.4</v>
      </c>
      <c r="H151" s="29">
        <f t="shared" si="155"/>
        <v>1.7</v>
      </c>
      <c r="I151" s="29">
        <f t="shared" si="155"/>
        <v>1.2</v>
      </c>
      <c r="J151" s="29">
        <f t="shared" si="155"/>
        <v>-11</v>
      </c>
      <c r="K151" s="29">
        <f t="shared" si="155"/>
        <v>-6.5</v>
      </c>
      <c r="L151" s="29">
        <f t="shared" si="155"/>
        <v>0</v>
      </c>
      <c r="M151" s="29">
        <f t="shared" si="155"/>
        <v>0</v>
      </c>
      <c r="N151" s="29">
        <f t="shared" si="155"/>
        <v>0</v>
      </c>
      <c r="O151" s="29">
        <f t="shared" si="155"/>
        <v>0</v>
      </c>
      <c r="P151" s="29">
        <f t="shared" si="155"/>
        <v>0</v>
      </c>
      <c r="Q151" s="29">
        <f t="shared" si="155"/>
        <v>0</v>
      </c>
      <c r="R151" s="29">
        <f t="shared" si="155"/>
        <v>0</v>
      </c>
      <c r="S151" s="29">
        <f t="shared" si="155"/>
        <v>-5</v>
      </c>
      <c r="T151" s="29">
        <f t="shared" si="155"/>
        <v>0</v>
      </c>
      <c r="U151" s="29">
        <f t="shared" si="155"/>
        <v>0</v>
      </c>
      <c r="V151" s="29">
        <f t="shared" si="155"/>
        <v>0</v>
      </c>
      <c r="W151" s="29">
        <f t="shared" si="155"/>
        <v>0</v>
      </c>
      <c r="X151" s="29">
        <f t="shared" si="155"/>
        <v>0</v>
      </c>
      <c r="Y151" s="29">
        <f t="shared" si="155"/>
        <v>0</v>
      </c>
      <c r="Z151" s="29">
        <f t="shared" si="155"/>
        <v>0</v>
      </c>
      <c r="AA151" s="29">
        <f t="shared" si="155"/>
        <v>0</v>
      </c>
      <c r="AB151" s="29">
        <f t="shared" si="155"/>
        <v>0</v>
      </c>
      <c r="AC151" s="30">
        <f t="shared" si="155"/>
        <v>0.2</v>
      </c>
      <c r="AD151" s="93"/>
      <c r="AE151" s="29">
        <v>0</v>
      </c>
      <c r="AF151" s="29">
        <v>0</v>
      </c>
      <c r="AG151" s="29">
        <f>AG90</f>
        <v>-4.5</v>
      </c>
      <c r="AH151" s="29">
        <f>AH90</f>
        <v>-17.5</v>
      </c>
      <c r="AI151" s="29">
        <f>AI90</f>
        <v>0</v>
      </c>
      <c r="AJ151" s="29">
        <f>AJ90</f>
        <v>-5</v>
      </c>
      <c r="AK151" s="30">
        <f>SUM(V151:Y151)</f>
        <v>0</v>
      </c>
      <c r="AL151" s="30">
        <f>AL90</f>
        <v>0.2</v>
      </c>
    </row>
    <row r="152" spans="1:38" ht="15.95" customHeight="1" x14ac:dyDescent="0.7">
      <c r="A152" s="6" t="s">
        <v>54</v>
      </c>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AD152" s="93"/>
      <c r="AE152" s="93"/>
      <c r="AF152" s="93"/>
      <c r="AG152" s="93"/>
      <c r="AH152" s="93"/>
      <c r="AI152" s="93"/>
      <c r="AJ152" s="93"/>
      <c r="AK152" s="92"/>
    </row>
    <row r="153" spans="1:38" ht="15.95" customHeight="1" x14ac:dyDescent="0.7">
      <c r="A153" s="89" t="s">
        <v>60</v>
      </c>
      <c r="B153" s="29">
        <v>-4</v>
      </c>
      <c r="C153" s="29">
        <v>-3</v>
      </c>
      <c r="D153" s="29">
        <v>-4.2</v>
      </c>
      <c r="E153" s="29">
        <v>-1.7</v>
      </c>
      <c r="F153" s="29">
        <f t="shared" ref="F153:AC153" si="156">F94</f>
        <v>-10.9</v>
      </c>
      <c r="G153" s="29">
        <f t="shared" si="156"/>
        <v>-3.7</v>
      </c>
      <c r="H153" s="29">
        <f t="shared" si="156"/>
        <v>-3.4</v>
      </c>
      <c r="I153" s="29">
        <f t="shared" si="156"/>
        <v>-3.3</v>
      </c>
      <c r="J153" s="29">
        <f t="shared" si="156"/>
        <v>-4.8</v>
      </c>
      <c r="K153" s="29">
        <f t="shared" si="156"/>
        <v>-1.2</v>
      </c>
      <c r="L153" s="29">
        <f t="shared" si="156"/>
        <v>-4.7</v>
      </c>
      <c r="M153" s="29">
        <f t="shared" si="156"/>
        <v>-10.5</v>
      </c>
      <c r="N153" s="29">
        <f t="shared" si="156"/>
        <v>-11.9</v>
      </c>
      <c r="O153" s="29">
        <f t="shared" si="156"/>
        <v>-12.5</v>
      </c>
      <c r="P153" s="29">
        <f t="shared" si="156"/>
        <v>-12.2</v>
      </c>
      <c r="Q153" s="29">
        <f t="shared" si="156"/>
        <v>-10.8</v>
      </c>
      <c r="R153" s="29">
        <f t="shared" si="156"/>
        <v>-19</v>
      </c>
      <c r="S153" s="29">
        <f t="shared" si="156"/>
        <v>-18.899999999999999</v>
      </c>
      <c r="T153" s="29">
        <f t="shared" si="156"/>
        <v>-27.51</v>
      </c>
      <c r="U153" s="29">
        <f t="shared" si="156"/>
        <v>-26.4</v>
      </c>
      <c r="V153" s="29">
        <f t="shared" si="156"/>
        <v>-13.3</v>
      </c>
      <c r="W153" s="29">
        <f t="shared" si="156"/>
        <v>-25.8</v>
      </c>
      <c r="X153" s="29">
        <f t="shared" si="156"/>
        <v>-16.899999999999999</v>
      </c>
      <c r="Y153" s="29">
        <f t="shared" si="156"/>
        <v>6.2</v>
      </c>
      <c r="Z153" s="29">
        <f t="shared" si="156"/>
        <v>-22.8</v>
      </c>
      <c r="AA153" s="29">
        <f t="shared" si="156"/>
        <v>-17.3</v>
      </c>
      <c r="AB153" s="29">
        <f t="shared" si="156"/>
        <v>-20</v>
      </c>
      <c r="AC153" s="30">
        <f t="shared" si="156"/>
        <v>-29.9</v>
      </c>
      <c r="AD153" s="93"/>
      <c r="AE153" s="29">
        <v>-2.4</v>
      </c>
      <c r="AF153" s="29">
        <v>-12.9</v>
      </c>
      <c r="AG153" s="29">
        <f>AG94</f>
        <v>-21.3</v>
      </c>
      <c r="AH153" s="29">
        <f>AH94</f>
        <v>-21.2</v>
      </c>
      <c r="AI153" s="29">
        <f>AI94</f>
        <v>-47.399999999999991</v>
      </c>
      <c r="AJ153" s="29">
        <f>AJ94</f>
        <v>-91.81</v>
      </c>
      <c r="AK153" s="30">
        <f>SUM(V153:Y153)</f>
        <v>-49.8</v>
      </c>
      <c r="AL153" s="30">
        <f>AL94</f>
        <v>-90</v>
      </c>
    </row>
    <row r="154" spans="1:38" ht="29.25" customHeight="1" x14ac:dyDescent="0.7">
      <c r="A154" s="39" t="s">
        <v>55</v>
      </c>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AD154" s="93"/>
      <c r="AE154" s="93"/>
      <c r="AF154" s="93"/>
      <c r="AG154" s="93"/>
      <c r="AH154" s="93"/>
      <c r="AI154" s="93"/>
      <c r="AJ154" s="93"/>
      <c r="AK154" s="92"/>
    </row>
    <row r="155" spans="1:38" ht="15.95" customHeight="1" x14ac:dyDescent="0.7">
      <c r="A155" s="89" t="s">
        <v>60</v>
      </c>
      <c r="B155" s="29">
        <f t="shared" ref="B155:AC155" si="157">B95</f>
        <v>0</v>
      </c>
      <c r="C155" s="29">
        <f t="shared" si="157"/>
        <v>0</v>
      </c>
      <c r="D155" s="29">
        <f t="shared" si="157"/>
        <v>0</v>
      </c>
      <c r="E155" s="29">
        <f t="shared" si="157"/>
        <v>0</v>
      </c>
      <c r="F155" s="29">
        <f t="shared" si="157"/>
        <v>0</v>
      </c>
      <c r="G155" s="29">
        <f t="shared" si="157"/>
        <v>0</v>
      </c>
      <c r="H155" s="29">
        <f t="shared" si="157"/>
        <v>0</v>
      </c>
      <c r="I155" s="29">
        <f t="shared" si="157"/>
        <v>0</v>
      </c>
      <c r="J155" s="29">
        <f t="shared" si="157"/>
        <v>0</v>
      </c>
      <c r="K155" s="29">
        <f t="shared" si="157"/>
        <v>0</v>
      </c>
      <c r="L155" s="29">
        <f t="shared" si="157"/>
        <v>0</v>
      </c>
      <c r="M155" s="29">
        <f t="shared" si="157"/>
        <v>0</v>
      </c>
      <c r="N155" s="29">
        <f t="shared" si="157"/>
        <v>0</v>
      </c>
      <c r="O155" s="29">
        <f t="shared" si="157"/>
        <v>0</v>
      </c>
      <c r="P155" s="29">
        <f t="shared" si="157"/>
        <v>0</v>
      </c>
      <c r="Q155" s="29">
        <f t="shared" si="157"/>
        <v>-38.1</v>
      </c>
      <c r="R155" s="29">
        <f t="shared" si="157"/>
        <v>0</v>
      </c>
      <c r="S155" s="29">
        <f t="shared" si="157"/>
        <v>0</v>
      </c>
      <c r="T155" s="29">
        <f t="shared" si="157"/>
        <v>0</v>
      </c>
      <c r="U155" s="29">
        <f t="shared" si="157"/>
        <v>-420.2</v>
      </c>
      <c r="V155" s="29">
        <f t="shared" si="157"/>
        <v>0</v>
      </c>
      <c r="W155" s="29">
        <f t="shared" si="157"/>
        <v>0</v>
      </c>
      <c r="X155" s="29">
        <f t="shared" si="157"/>
        <v>0</v>
      </c>
      <c r="Y155" s="29">
        <f t="shared" si="157"/>
        <v>0</v>
      </c>
      <c r="Z155" s="29">
        <f t="shared" si="157"/>
        <v>0</v>
      </c>
      <c r="AA155" s="29">
        <f t="shared" si="157"/>
        <v>0</v>
      </c>
      <c r="AB155" s="29">
        <f t="shared" si="157"/>
        <v>0</v>
      </c>
      <c r="AC155" s="30">
        <f t="shared" si="157"/>
        <v>0</v>
      </c>
      <c r="AD155" s="93"/>
      <c r="AE155" s="29">
        <f t="shared" ref="AE155:AJ155" si="158">AE95</f>
        <v>0</v>
      </c>
      <c r="AF155" s="29">
        <f t="shared" si="158"/>
        <v>0</v>
      </c>
      <c r="AG155" s="29">
        <f t="shared" si="158"/>
        <v>0</v>
      </c>
      <c r="AH155" s="29">
        <f t="shared" si="158"/>
        <v>0</v>
      </c>
      <c r="AI155" s="29">
        <f t="shared" si="158"/>
        <v>-38.1</v>
      </c>
      <c r="AJ155" s="29">
        <f t="shared" si="158"/>
        <v>-420.2</v>
      </c>
      <c r="AK155" s="30">
        <f>SUM(V155:Y155)</f>
        <v>0</v>
      </c>
      <c r="AL155" s="30">
        <f>AL95</f>
        <v>0</v>
      </c>
    </row>
    <row r="156" spans="1:38" ht="15.95" customHeight="1" x14ac:dyDescent="0.7">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AD156" s="93"/>
      <c r="AE156" s="93"/>
      <c r="AF156" s="93"/>
      <c r="AG156" s="93"/>
      <c r="AH156" s="93"/>
      <c r="AI156" s="93"/>
      <c r="AJ156" s="93"/>
    </row>
    <row r="157" spans="1:38" ht="15.95" customHeight="1" x14ac:dyDescent="0.7">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AD157" s="93"/>
      <c r="AE157" s="93"/>
      <c r="AF157" s="93"/>
      <c r="AG157" s="93"/>
      <c r="AH157" s="93"/>
      <c r="AI157" s="93"/>
      <c r="AJ157" s="93"/>
    </row>
    <row r="158" spans="1:38" ht="15.95" customHeight="1" x14ac:dyDescent="0.7">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AD158" s="93"/>
      <c r="AE158" s="93"/>
      <c r="AF158" s="93"/>
      <c r="AG158" s="93"/>
      <c r="AH158" s="93"/>
      <c r="AI158" s="93"/>
      <c r="AJ158" s="93"/>
    </row>
    <row r="159" spans="1:38" ht="15.95" customHeight="1" x14ac:dyDescent="0.7">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AD159" s="93"/>
      <c r="AE159" s="93"/>
      <c r="AF159" s="93"/>
      <c r="AG159" s="93"/>
      <c r="AH159" s="93"/>
      <c r="AI159" s="93"/>
      <c r="AJ159" s="93"/>
    </row>
    <row r="160" spans="1:38" ht="15.95" customHeight="1" x14ac:dyDescent="0.7">
      <c r="A160" s="99" t="s">
        <v>67</v>
      </c>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93"/>
      <c r="AE160" s="93"/>
      <c r="AF160" s="93"/>
      <c r="AG160" s="93"/>
      <c r="AH160" s="93"/>
      <c r="AI160" s="93"/>
      <c r="AJ160" s="93"/>
    </row>
    <row r="161" spans="2:36" ht="15.95" customHeight="1" x14ac:dyDescent="0.7">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AD161" s="93"/>
      <c r="AE161" s="93"/>
      <c r="AF161" s="93"/>
      <c r="AG161" s="93"/>
      <c r="AH161" s="93"/>
      <c r="AI161" s="93"/>
      <c r="AJ161" s="93"/>
    </row>
    <row r="162" spans="2:36" ht="15.95" customHeight="1" x14ac:dyDescent="0.7">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AD162" s="93"/>
      <c r="AE162" s="93"/>
      <c r="AF162" s="93"/>
      <c r="AG162" s="93"/>
      <c r="AH162" s="93"/>
      <c r="AI162" s="93"/>
      <c r="AJ162" s="93"/>
    </row>
    <row r="163" spans="2:36" ht="15.95" customHeight="1" x14ac:dyDescent="0.7">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AD163" s="93"/>
      <c r="AE163" s="93"/>
      <c r="AF163" s="93"/>
      <c r="AG163" s="93"/>
      <c r="AH163" s="93"/>
      <c r="AI163" s="93"/>
      <c r="AJ163" s="93"/>
    </row>
  </sheetData>
  <mergeCells count="6">
    <mergeCell ref="A160:AC160"/>
    <mergeCell ref="B5:AC5"/>
    <mergeCell ref="AE26:AF26"/>
    <mergeCell ref="AE3:AL3"/>
    <mergeCell ref="B102:AC102"/>
    <mergeCell ref="AE100:AF10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4"/>
  <sheetViews>
    <sheetView workbookViewId="0">
      <pane xSplit="1" topLeftCell="B1" activePane="topRight" state="frozen"/>
      <selection pane="topRight" activeCell="H63" sqref="H63"/>
    </sheetView>
  </sheetViews>
  <sheetFormatPr defaultColWidth="12.86328125" defaultRowHeight="13" x14ac:dyDescent="0.6"/>
  <cols>
    <col min="1" max="1" width="51.40625" customWidth="1"/>
    <col min="2" max="26" width="16.7265625" customWidth="1"/>
  </cols>
  <sheetData>
    <row r="1" spans="1:26" ht="15" customHeight="1" x14ac:dyDescent="0.7">
      <c r="A1" s="5" t="s">
        <v>1</v>
      </c>
      <c r="B1" s="93"/>
      <c r="C1" s="93"/>
      <c r="D1" s="93"/>
      <c r="E1" s="93"/>
      <c r="F1" s="93"/>
      <c r="G1" s="93"/>
      <c r="H1" s="93"/>
      <c r="I1" s="93"/>
      <c r="J1" s="93"/>
      <c r="K1" s="93"/>
      <c r="L1" s="93"/>
      <c r="M1" s="93"/>
      <c r="N1" s="93"/>
      <c r="O1" s="93"/>
      <c r="P1" s="93"/>
      <c r="Q1" s="93"/>
      <c r="R1" s="93"/>
      <c r="S1" s="93"/>
      <c r="T1" s="93"/>
      <c r="U1" s="93"/>
      <c r="V1" s="93"/>
      <c r="W1" s="93"/>
      <c r="X1" s="93"/>
      <c r="Y1" s="93"/>
      <c r="Z1" s="93"/>
    </row>
    <row r="2" spans="1:26" ht="15" customHeight="1" x14ac:dyDescent="0.7">
      <c r="A2" s="5" t="s">
        <v>68</v>
      </c>
      <c r="B2" s="93"/>
      <c r="C2" s="93"/>
      <c r="D2" s="93"/>
      <c r="E2" s="93"/>
      <c r="F2" s="93"/>
      <c r="G2" s="93"/>
      <c r="H2" s="93"/>
      <c r="I2" s="93"/>
      <c r="J2" s="93"/>
      <c r="K2" s="93"/>
      <c r="L2" s="93"/>
      <c r="M2" s="93"/>
      <c r="N2" s="93"/>
      <c r="O2" s="93"/>
      <c r="P2" s="93"/>
      <c r="Q2" s="93"/>
      <c r="R2" s="93"/>
      <c r="S2" s="93"/>
      <c r="T2" s="93"/>
      <c r="U2" s="93"/>
      <c r="V2" s="93"/>
      <c r="W2" s="93"/>
      <c r="X2" s="93"/>
      <c r="Y2" s="93"/>
      <c r="Z2" s="93"/>
    </row>
    <row r="3" spans="1:26" ht="15" customHeight="1" x14ac:dyDescent="0.7">
      <c r="A3" s="6" t="s">
        <v>3</v>
      </c>
      <c r="B3" s="93"/>
      <c r="C3" s="93"/>
      <c r="D3" s="93"/>
      <c r="E3" s="93"/>
      <c r="F3" s="93"/>
      <c r="G3" s="93"/>
      <c r="H3" s="93"/>
      <c r="I3" s="93"/>
      <c r="J3" s="93"/>
      <c r="K3" s="93"/>
      <c r="L3" s="93"/>
      <c r="M3" s="93"/>
      <c r="N3" s="93"/>
      <c r="O3" s="93"/>
      <c r="P3" s="93"/>
      <c r="Q3" s="93"/>
      <c r="R3" s="93"/>
      <c r="S3" s="93"/>
      <c r="T3" s="93"/>
      <c r="U3" s="93"/>
      <c r="V3" s="93"/>
      <c r="W3" s="93"/>
      <c r="X3" s="93"/>
      <c r="Y3" s="93"/>
      <c r="Z3" s="93"/>
    </row>
    <row r="4" spans="1:26" ht="15" customHeight="1" x14ac:dyDescent="0.7">
      <c r="A4" s="93"/>
      <c r="B4" s="88" t="s">
        <v>69</v>
      </c>
      <c r="C4" s="88" t="s">
        <v>69</v>
      </c>
      <c r="D4" s="88" t="s">
        <v>69</v>
      </c>
      <c r="E4" s="88" t="s">
        <v>69</v>
      </c>
      <c r="F4" s="88" t="s">
        <v>69</v>
      </c>
      <c r="G4" s="88" t="s">
        <v>69</v>
      </c>
      <c r="H4" s="88" t="s">
        <v>69</v>
      </c>
      <c r="I4" s="88" t="s">
        <v>69</v>
      </c>
      <c r="J4" s="88" t="s">
        <v>69</v>
      </c>
      <c r="K4" s="88" t="s">
        <v>69</v>
      </c>
      <c r="L4" s="88" t="s">
        <v>69</v>
      </c>
      <c r="M4" s="88" t="s">
        <v>69</v>
      </c>
      <c r="N4" s="88" t="s">
        <v>69</v>
      </c>
      <c r="O4" s="88" t="s">
        <v>69</v>
      </c>
      <c r="P4" s="88" t="s">
        <v>69</v>
      </c>
      <c r="Q4" s="88" t="s">
        <v>69</v>
      </c>
      <c r="R4" s="88" t="s">
        <v>69</v>
      </c>
      <c r="S4" s="88" t="s">
        <v>69</v>
      </c>
      <c r="T4" s="88" t="s">
        <v>69</v>
      </c>
      <c r="U4" s="88" t="s">
        <v>69</v>
      </c>
      <c r="V4" s="88" t="s">
        <v>69</v>
      </c>
      <c r="W4" s="88" t="s">
        <v>69</v>
      </c>
      <c r="X4" s="88" t="s">
        <v>69</v>
      </c>
      <c r="Y4" s="88" t="s">
        <v>69</v>
      </c>
      <c r="Z4" s="88" t="s">
        <v>69</v>
      </c>
    </row>
    <row r="5" spans="1:26" ht="15" customHeight="1" x14ac:dyDescent="0.7">
      <c r="A5" s="93"/>
      <c r="B5" s="7">
        <v>43465</v>
      </c>
      <c r="C5" s="7">
        <v>43555</v>
      </c>
      <c r="D5" s="7">
        <v>43646</v>
      </c>
      <c r="E5" s="7">
        <v>43738</v>
      </c>
      <c r="F5" s="7">
        <v>43830</v>
      </c>
      <c r="G5" s="7">
        <v>43921</v>
      </c>
      <c r="H5" s="7">
        <v>44012</v>
      </c>
      <c r="I5" s="7">
        <v>44104</v>
      </c>
      <c r="J5" s="7">
        <v>44196</v>
      </c>
      <c r="K5" s="7">
        <v>44286</v>
      </c>
      <c r="L5" s="7">
        <v>44377</v>
      </c>
      <c r="M5" s="7">
        <v>44469</v>
      </c>
      <c r="N5" s="7">
        <v>44561</v>
      </c>
      <c r="O5" s="7">
        <v>44651</v>
      </c>
      <c r="P5" s="7">
        <v>44742</v>
      </c>
      <c r="Q5" s="7">
        <v>44834</v>
      </c>
      <c r="R5" s="7">
        <v>44926</v>
      </c>
      <c r="S5" s="7">
        <v>45016</v>
      </c>
      <c r="T5" s="7">
        <v>45107</v>
      </c>
      <c r="U5" s="7">
        <v>45199</v>
      </c>
      <c r="V5" s="7">
        <v>45291</v>
      </c>
      <c r="W5" s="7">
        <v>45382</v>
      </c>
      <c r="X5" s="7">
        <v>45473</v>
      </c>
      <c r="Y5" s="7">
        <v>45565</v>
      </c>
      <c r="Z5" s="7">
        <v>45657</v>
      </c>
    </row>
    <row r="6" spans="1:26" ht="15" customHeight="1" x14ac:dyDescent="0.7">
      <c r="A6" s="93"/>
      <c r="B6" s="87" t="s">
        <v>6</v>
      </c>
      <c r="C6" s="87" t="s">
        <v>5</v>
      </c>
      <c r="D6" s="87" t="s">
        <v>5</v>
      </c>
      <c r="E6" s="87" t="s">
        <v>5</v>
      </c>
      <c r="F6" s="87" t="s">
        <v>6</v>
      </c>
      <c r="G6" s="87" t="s">
        <v>5</v>
      </c>
      <c r="H6" s="87" t="s">
        <v>5</v>
      </c>
      <c r="I6" s="87" t="s">
        <v>5</v>
      </c>
      <c r="J6" s="87" t="s">
        <v>6</v>
      </c>
      <c r="K6" s="87" t="s">
        <v>5</v>
      </c>
      <c r="L6" s="87" t="s">
        <v>5</v>
      </c>
      <c r="M6" s="87" t="s">
        <v>5</v>
      </c>
      <c r="N6" s="87" t="s">
        <v>6</v>
      </c>
      <c r="O6" s="87" t="s">
        <v>5</v>
      </c>
      <c r="P6" s="87" t="s">
        <v>5</v>
      </c>
      <c r="Q6" s="87" t="s">
        <v>5</v>
      </c>
      <c r="R6" s="87" t="s">
        <v>6</v>
      </c>
      <c r="S6" s="87" t="s">
        <v>5</v>
      </c>
      <c r="T6" s="87" t="s">
        <v>5</v>
      </c>
      <c r="U6" s="87" t="s">
        <v>5</v>
      </c>
      <c r="V6" s="87" t="s">
        <v>6</v>
      </c>
      <c r="W6" s="87" t="s">
        <v>5</v>
      </c>
      <c r="X6" s="87" t="s">
        <v>5</v>
      </c>
      <c r="Y6" s="87" t="s">
        <v>5</v>
      </c>
      <c r="Z6" s="87" t="s">
        <v>6</v>
      </c>
    </row>
    <row r="7" spans="1:26" ht="15" customHeight="1" x14ac:dyDescent="0.7">
      <c r="A7" s="5" t="s">
        <v>70</v>
      </c>
      <c r="B7" s="48"/>
      <c r="C7" s="48"/>
      <c r="D7" s="48"/>
      <c r="E7" s="48"/>
      <c r="F7" s="48"/>
      <c r="G7" s="48"/>
      <c r="H7" s="48"/>
      <c r="I7" s="48"/>
      <c r="J7" s="48"/>
      <c r="K7" s="48"/>
      <c r="L7" s="48"/>
      <c r="M7" s="48"/>
      <c r="N7" s="48"/>
      <c r="O7" s="48"/>
      <c r="P7" s="48"/>
      <c r="Q7" s="48"/>
      <c r="R7" s="48"/>
      <c r="S7" s="48"/>
      <c r="T7" s="48"/>
      <c r="U7" s="48"/>
      <c r="V7" s="48"/>
      <c r="W7" s="48"/>
      <c r="X7" s="48"/>
      <c r="Y7" s="48"/>
      <c r="Z7" s="48"/>
    </row>
    <row r="8" spans="1:26" ht="15" customHeight="1" x14ac:dyDescent="0.7">
      <c r="A8" s="93" t="s">
        <v>71</v>
      </c>
      <c r="B8" s="93"/>
      <c r="C8" s="93"/>
      <c r="D8" s="93"/>
      <c r="E8" s="93"/>
      <c r="F8" s="93"/>
      <c r="G8" s="93"/>
      <c r="H8" s="93"/>
      <c r="I8" s="93"/>
      <c r="J8" s="93"/>
      <c r="K8" s="93"/>
      <c r="L8" s="93"/>
      <c r="M8" s="93"/>
      <c r="N8" s="93"/>
      <c r="O8" s="93"/>
      <c r="P8" s="93"/>
      <c r="Q8" s="93"/>
      <c r="R8" s="93"/>
      <c r="S8" s="93"/>
      <c r="T8" s="93"/>
      <c r="U8" s="93"/>
      <c r="V8" s="93"/>
      <c r="W8" s="93"/>
      <c r="X8" s="93"/>
      <c r="Y8" s="93"/>
      <c r="Z8" s="93"/>
    </row>
    <row r="9" spans="1:26" ht="15" customHeight="1" x14ac:dyDescent="0.7">
      <c r="A9" s="12" t="s">
        <v>72</v>
      </c>
      <c r="B9" s="29">
        <v>519.29999999999995</v>
      </c>
      <c r="C9" s="29">
        <v>359.2</v>
      </c>
      <c r="D9" s="29">
        <v>343.6</v>
      </c>
      <c r="E9" s="29">
        <v>443.2</v>
      </c>
      <c r="F9" s="29">
        <v>551.29999999999995</v>
      </c>
      <c r="G9" s="29">
        <v>486.4</v>
      </c>
      <c r="H9" s="29">
        <v>334.1</v>
      </c>
      <c r="I9" s="29">
        <v>452.7</v>
      </c>
      <c r="J9" s="29">
        <v>314.89999999999998</v>
      </c>
      <c r="K9" s="29">
        <v>845.5</v>
      </c>
      <c r="L9" s="29">
        <v>885.3</v>
      </c>
      <c r="M9" s="29">
        <v>688.9</v>
      </c>
      <c r="N9" s="29">
        <v>533</v>
      </c>
      <c r="O9" s="29">
        <v>445.5</v>
      </c>
      <c r="P9" s="29">
        <v>352.1</v>
      </c>
      <c r="Q9" s="29">
        <v>372</v>
      </c>
      <c r="R9" s="29">
        <v>232.8</v>
      </c>
      <c r="S9" s="29">
        <v>332.7</v>
      </c>
      <c r="T9" s="29">
        <v>510.3</v>
      </c>
      <c r="U9" s="29">
        <v>604.29999999999995</v>
      </c>
      <c r="V9" s="29">
        <v>614.9</v>
      </c>
      <c r="W9" s="29">
        <v>548.9</v>
      </c>
      <c r="X9" s="29">
        <v>515.1</v>
      </c>
      <c r="Y9" s="29">
        <v>517.6</v>
      </c>
      <c r="Z9" s="29">
        <v>1328.3</v>
      </c>
    </row>
    <row r="10" spans="1:26" ht="15" customHeight="1" x14ac:dyDescent="0.7">
      <c r="A10" s="12" t="s">
        <v>73</v>
      </c>
      <c r="B10" s="17">
        <v>570</v>
      </c>
      <c r="C10" s="17">
        <v>556</v>
      </c>
      <c r="D10" s="17">
        <v>629.20000000000005</v>
      </c>
      <c r="E10" s="17">
        <v>587.70000000000005</v>
      </c>
      <c r="F10" s="17">
        <v>607.70000000000005</v>
      </c>
      <c r="G10" s="17">
        <v>614.4</v>
      </c>
      <c r="H10" s="17">
        <v>783.5</v>
      </c>
      <c r="I10" s="17">
        <v>773.8</v>
      </c>
      <c r="J10" s="17">
        <v>806.4</v>
      </c>
      <c r="K10" s="17">
        <v>1070.9000000000001</v>
      </c>
      <c r="L10" s="17">
        <v>1058.9000000000001</v>
      </c>
      <c r="M10" s="17">
        <v>1239.8</v>
      </c>
      <c r="N10" s="17">
        <v>1185.0999999999999</v>
      </c>
      <c r="O10" s="17">
        <v>1050.0999999999999</v>
      </c>
      <c r="P10" s="17">
        <v>1094.2</v>
      </c>
      <c r="Q10" s="17">
        <v>1081.4000000000001</v>
      </c>
      <c r="R10" s="17">
        <v>1110.5999999999999</v>
      </c>
      <c r="S10" s="17">
        <v>920.4</v>
      </c>
      <c r="T10" s="17">
        <v>717.2</v>
      </c>
      <c r="U10" s="17">
        <v>704.6</v>
      </c>
      <c r="V10" s="17">
        <v>741.1</v>
      </c>
      <c r="W10" s="17">
        <v>627</v>
      </c>
      <c r="X10" s="17">
        <v>547.4</v>
      </c>
      <c r="Y10" s="17">
        <v>373.2</v>
      </c>
      <c r="Z10" s="17">
        <v>265.89999999999998</v>
      </c>
    </row>
    <row r="11" spans="1:26" ht="15" customHeight="1" x14ac:dyDescent="0.7">
      <c r="A11" s="12" t="s">
        <v>74</v>
      </c>
      <c r="B11" s="17">
        <v>28.6</v>
      </c>
      <c r="C11" s="17">
        <v>34.1</v>
      </c>
      <c r="D11" s="17">
        <v>37.6</v>
      </c>
      <c r="E11" s="17">
        <v>38.4</v>
      </c>
      <c r="F11" s="17">
        <v>36.700000000000003</v>
      </c>
      <c r="G11" s="17">
        <v>36.9</v>
      </c>
      <c r="H11" s="17">
        <v>45.6</v>
      </c>
      <c r="I11" s="17">
        <v>49.6</v>
      </c>
      <c r="J11" s="17">
        <v>43.4</v>
      </c>
      <c r="K11" s="17">
        <v>50.5</v>
      </c>
      <c r="L11" s="17">
        <v>52.2</v>
      </c>
      <c r="M11" s="17">
        <v>40.9</v>
      </c>
      <c r="N11" s="17">
        <v>49.6</v>
      </c>
      <c r="O11" s="17">
        <v>44.6</v>
      </c>
      <c r="P11" s="17">
        <v>46.7</v>
      </c>
      <c r="Q11" s="17">
        <v>49.7</v>
      </c>
      <c r="R11" s="17">
        <v>53.8</v>
      </c>
      <c r="S11" s="17">
        <v>57.6</v>
      </c>
      <c r="T11" s="17">
        <v>60.3</v>
      </c>
      <c r="U11" s="17">
        <v>64.099999999999994</v>
      </c>
      <c r="V11" s="17">
        <v>68.7</v>
      </c>
      <c r="W11" s="17">
        <v>66.7</v>
      </c>
      <c r="X11" s="17">
        <v>67.099999999999994</v>
      </c>
      <c r="Y11" s="17">
        <v>69.5</v>
      </c>
      <c r="Z11" s="17">
        <v>70.400000000000006</v>
      </c>
    </row>
    <row r="12" spans="1:26" ht="15" customHeight="1" x14ac:dyDescent="0.7">
      <c r="A12" s="12" t="s">
        <v>75</v>
      </c>
      <c r="B12" s="13">
        <v>92.3</v>
      </c>
      <c r="C12" s="13">
        <v>58.3</v>
      </c>
      <c r="D12" s="13">
        <v>57.3</v>
      </c>
      <c r="E12" s="13">
        <v>64.3</v>
      </c>
      <c r="F12" s="13">
        <v>47.5</v>
      </c>
      <c r="G12" s="13">
        <v>57.5</v>
      </c>
      <c r="H12" s="13">
        <v>59.1</v>
      </c>
      <c r="I12" s="13">
        <v>54.1</v>
      </c>
      <c r="J12" s="13">
        <v>62.8</v>
      </c>
      <c r="K12" s="13">
        <v>67.099999999999994</v>
      </c>
      <c r="L12" s="13">
        <v>70.900000000000006</v>
      </c>
      <c r="M12" s="13">
        <v>86.7</v>
      </c>
      <c r="N12" s="13">
        <v>82.1</v>
      </c>
      <c r="O12" s="13">
        <v>82.7</v>
      </c>
      <c r="P12" s="13">
        <v>100.1</v>
      </c>
      <c r="Q12" s="13">
        <v>76.599999999999994</v>
      </c>
      <c r="R12" s="13">
        <v>92.6</v>
      </c>
      <c r="S12" s="13">
        <v>89</v>
      </c>
      <c r="T12" s="13">
        <v>92.7</v>
      </c>
      <c r="U12" s="13">
        <v>94.1</v>
      </c>
      <c r="V12" s="13">
        <v>91.9</v>
      </c>
      <c r="W12" s="13">
        <v>96.6</v>
      </c>
      <c r="X12" s="13">
        <v>101.8</v>
      </c>
      <c r="Y12" s="13">
        <v>85.2</v>
      </c>
      <c r="Z12" s="13">
        <v>73.8</v>
      </c>
    </row>
    <row r="13" spans="1:26" ht="15" customHeight="1" x14ac:dyDescent="0.7">
      <c r="A13" s="93" t="s">
        <v>76</v>
      </c>
      <c r="B13" s="15">
        <v>1210.2</v>
      </c>
      <c r="C13" s="15">
        <f t="shared" ref="C13:Z13" si="0">SUM(C9:C12)</f>
        <v>1007.6</v>
      </c>
      <c r="D13" s="15">
        <f t="shared" si="0"/>
        <v>1067.7</v>
      </c>
      <c r="E13" s="15">
        <f t="shared" si="0"/>
        <v>1133.6000000000001</v>
      </c>
      <c r="F13" s="15">
        <f t="shared" si="0"/>
        <v>1243.2</v>
      </c>
      <c r="G13" s="15">
        <f t="shared" si="0"/>
        <v>1195.2</v>
      </c>
      <c r="H13" s="15">
        <f t="shared" si="0"/>
        <v>1222.2999999999997</v>
      </c>
      <c r="I13" s="15">
        <f t="shared" si="0"/>
        <v>1330.1999999999998</v>
      </c>
      <c r="J13" s="15">
        <f t="shared" si="0"/>
        <v>1227.5</v>
      </c>
      <c r="K13" s="15">
        <f t="shared" si="0"/>
        <v>2034</v>
      </c>
      <c r="L13" s="15">
        <f t="shared" si="0"/>
        <v>2067.3000000000002</v>
      </c>
      <c r="M13" s="15">
        <f t="shared" si="0"/>
        <v>2056.2999999999997</v>
      </c>
      <c r="N13" s="15">
        <f t="shared" si="0"/>
        <v>1849.7999999999997</v>
      </c>
      <c r="O13" s="15">
        <f t="shared" si="0"/>
        <v>1622.8999999999999</v>
      </c>
      <c r="P13" s="15">
        <f t="shared" si="0"/>
        <v>1593.1000000000001</v>
      </c>
      <c r="Q13" s="15">
        <f t="shared" si="0"/>
        <v>1579.7</v>
      </c>
      <c r="R13" s="15">
        <f t="shared" si="0"/>
        <v>1489.7999999999997</v>
      </c>
      <c r="S13" s="15">
        <f t="shared" si="0"/>
        <v>1399.6999999999998</v>
      </c>
      <c r="T13" s="15">
        <f t="shared" si="0"/>
        <v>1380.5</v>
      </c>
      <c r="U13" s="15">
        <f t="shared" si="0"/>
        <v>1467.1</v>
      </c>
      <c r="V13" s="15">
        <f t="shared" si="0"/>
        <v>1516.6000000000001</v>
      </c>
      <c r="W13" s="15">
        <f t="shared" si="0"/>
        <v>1339.2</v>
      </c>
      <c r="X13" s="15">
        <f t="shared" si="0"/>
        <v>1231.3999999999999</v>
      </c>
      <c r="Y13" s="15">
        <f t="shared" si="0"/>
        <v>1045.5</v>
      </c>
      <c r="Z13" s="15">
        <f t="shared" si="0"/>
        <v>1738.3999999999999</v>
      </c>
    </row>
    <row r="14" spans="1:26" ht="15" customHeight="1" x14ac:dyDescent="0.7">
      <c r="A14" s="93" t="s">
        <v>77</v>
      </c>
      <c r="B14" s="17">
        <v>310.60000000000002</v>
      </c>
      <c r="C14" s="17">
        <v>340.9</v>
      </c>
      <c r="D14" s="17">
        <v>369.3</v>
      </c>
      <c r="E14" s="17">
        <v>416.6</v>
      </c>
      <c r="F14" s="17">
        <v>445.3</v>
      </c>
      <c r="G14" s="17">
        <v>473.2</v>
      </c>
      <c r="H14" s="17">
        <v>475.6</v>
      </c>
      <c r="I14" s="17">
        <v>488.4</v>
      </c>
      <c r="J14" s="17">
        <v>338.7</v>
      </c>
      <c r="K14" s="17">
        <v>330.8</v>
      </c>
      <c r="L14" s="17">
        <v>342.9</v>
      </c>
      <c r="M14" s="17">
        <v>345.8</v>
      </c>
      <c r="N14" s="17">
        <v>322</v>
      </c>
      <c r="O14" s="17">
        <v>316.10000000000002</v>
      </c>
      <c r="P14" s="17">
        <v>296.3</v>
      </c>
      <c r="Q14" s="17">
        <v>281.10000000000002</v>
      </c>
      <c r="R14" s="17">
        <v>308.39999999999998</v>
      </c>
      <c r="S14" s="17">
        <v>307.2</v>
      </c>
      <c r="T14" s="17">
        <v>298.5</v>
      </c>
      <c r="U14" s="17">
        <v>298.89999999999998</v>
      </c>
      <c r="V14" s="17">
        <v>309.2</v>
      </c>
      <c r="W14" s="17">
        <v>315</v>
      </c>
      <c r="X14" s="17">
        <v>323.7</v>
      </c>
      <c r="Y14" s="17">
        <v>346.3</v>
      </c>
      <c r="Z14" s="17">
        <v>358.8</v>
      </c>
    </row>
    <row r="15" spans="1:26" ht="15" customHeight="1" x14ac:dyDescent="0.7">
      <c r="A15" s="93" t="s">
        <v>78</v>
      </c>
      <c r="B15" s="17">
        <v>0</v>
      </c>
      <c r="C15" s="17">
        <v>430.4</v>
      </c>
      <c r="D15" s="17">
        <v>575.70000000000005</v>
      </c>
      <c r="E15" s="17">
        <v>581.70000000000005</v>
      </c>
      <c r="F15" s="17">
        <v>657.9</v>
      </c>
      <c r="G15" s="17">
        <v>708.1</v>
      </c>
      <c r="H15" s="17">
        <v>701.6</v>
      </c>
      <c r="I15" s="17">
        <v>705.9</v>
      </c>
      <c r="J15" s="17">
        <v>470.5</v>
      </c>
      <c r="K15" s="17">
        <v>455.9</v>
      </c>
      <c r="L15" s="17">
        <v>437.6</v>
      </c>
      <c r="M15" s="17">
        <v>464.8</v>
      </c>
      <c r="N15" s="17">
        <v>413.9</v>
      </c>
      <c r="O15" s="17">
        <v>420.3</v>
      </c>
      <c r="P15" s="17">
        <v>396.8</v>
      </c>
      <c r="Q15" s="17">
        <v>380.1</v>
      </c>
      <c r="R15" s="17">
        <v>260.60000000000002</v>
      </c>
      <c r="S15" s="17">
        <v>248.2</v>
      </c>
      <c r="T15" s="17">
        <v>238.9</v>
      </c>
      <c r="U15" s="17">
        <v>244.4</v>
      </c>
      <c r="V15" s="17">
        <v>183.8</v>
      </c>
      <c r="W15" s="17">
        <v>177.6</v>
      </c>
      <c r="X15" s="17">
        <v>176.9</v>
      </c>
      <c r="Y15" s="17">
        <v>167.9</v>
      </c>
      <c r="Z15" s="17">
        <v>158.9</v>
      </c>
    </row>
    <row r="16" spans="1:26" ht="15" customHeight="1" x14ac:dyDescent="0.7">
      <c r="A16" s="93" t="s">
        <v>79</v>
      </c>
      <c r="B16" s="17">
        <v>14.7</v>
      </c>
      <c r="C16" s="17">
        <v>57.4</v>
      </c>
      <c r="D16" s="17">
        <v>53.7</v>
      </c>
      <c r="E16" s="17">
        <v>50.1</v>
      </c>
      <c r="F16" s="17">
        <v>47.4</v>
      </c>
      <c r="G16" s="17">
        <v>44.4</v>
      </c>
      <c r="H16" s="17">
        <v>40.5</v>
      </c>
      <c r="I16" s="17">
        <v>37</v>
      </c>
      <c r="J16" s="17">
        <v>33.5</v>
      </c>
      <c r="K16" s="17">
        <v>53</v>
      </c>
      <c r="L16" s="17">
        <v>48.9</v>
      </c>
      <c r="M16" s="17">
        <v>49.6</v>
      </c>
      <c r="N16" s="17">
        <v>53.6</v>
      </c>
      <c r="O16" s="17">
        <v>50</v>
      </c>
      <c r="P16" s="17">
        <v>46.5</v>
      </c>
      <c r="Q16" s="17">
        <v>42.6</v>
      </c>
      <c r="R16" s="17">
        <v>88.3</v>
      </c>
      <c r="S16" s="17">
        <v>80.8</v>
      </c>
      <c r="T16" s="17">
        <v>73.5</v>
      </c>
      <c r="U16" s="17">
        <v>65.8</v>
      </c>
      <c r="V16" s="17">
        <v>58.1</v>
      </c>
      <c r="W16" s="17">
        <v>51.6</v>
      </c>
      <c r="X16" s="17">
        <v>56.4</v>
      </c>
      <c r="Y16" s="17">
        <v>62.2</v>
      </c>
      <c r="Z16" s="17">
        <v>54.9</v>
      </c>
    </row>
    <row r="17" spans="1:26" ht="15" customHeight="1" x14ac:dyDescent="0.7">
      <c r="A17" s="93" t="s">
        <v>80</v>
      </c>
      <c r="B17" s="17">
        <v>96.5</v>
      </c>
      <c r="C17" s="17">
        <v>230.4</v>
      </c>
      <c r="D17" s="17">
        <v>230.9</v>
      </c>
      <c r="E17" s="17">
        <v>231.8</v>
      </c>
      <c r="F17" s="17">
        <v>234.5</v>
      </c>
      <c r="G17" s="17">
        <v>233.3</v>
      </c>
      <c r="H17" s="17">
        <v>234.7</v>
      </c>
      <c r="I17" s="17">
        <v>234.3</v>
      </c>
      <c r="J17" s="17">
        <v>236.9</v>
      </c>
      <c r="K17" s="17">
        <v>346</v>
      </c>
      <c r="L17" s="17">
        <v>346.8</v>
      </c>
      <c r="M17" s="17">
        <v>347.2</v>
      </c>
      <c r="N17" s="17">
        <v>356.6</v>
      </c>
      <c r="O17" s="17">
        <v>355.9</v>
      </c>
      <c r="P17" s="17">
        <v>353.9</v>
      </c>
      <c r="Q17" s="17">
        <v>352.6</v>
      </c>
      <c r="R17" s="17">
        <v>403.3</v>
      </c>
      <c r="S17" s="17">
        <v>402.5</v>
      </c>
      <c r="T17" s="17">
        <v>402.1</v>
      </c>
      <c r="U17" s="17">
        <v>400.5</v>
      </c>
      <c r="V17" s="17">
        <v>402.2</v>
      </c>
      <c r="W17" s="17">
        <v>401.8</v>
      </c>
      <c r="X17" s="17">
        <v>411.9</v>
      </c>
      <c r="Y17" s="17">
        <v>442.7</v>
      </c>
      <c r="Z17" s="17">
        <v>442.8</v>
      </c>
    </row>
    <row r="18" spans="1:26" ht="15" customHeight="1" x14ac:dyDescent="0.7">
      <c r="A18" s="93" t="s">
        <v>81</v>
      </c>
      <c r="B18" s="46"/>
      <c r="C18" s="46"/>
      <c r="D18" s="46"/>
      <c r="E18" s="46"/>
      <c r="F18" s="46"/>
      <c r="G18" s="46"/>
      <c r="H18" s="46"/>
      <c r="I18" s="46"/>
      <c r="J18" s="46"/>
      <c r="K18" s="46"/>
      <c r="L18" s="46"/>
      <c r="M18" s="46"/>
      <c r="N18" s="46"/>
      <c r="O18" s="46"/>
      <c r="P18" s="46"/>
      <c r="Q18" s="46"/>
      <c r="R18" s="17">
        <v>498.7</v>
      </c>
      <c r="S18" s="17">
        <v>495.4</v>
      </c>
      <c r="T18" s="17">
        <v>491.2</v>
      </c>
      <c r="U18" s="17">
        <v>486.9</v>
      </c>
      <c r="V18" s="17">
        <v>460.4</v>
      </c>
      <c r="W18" s="17">
        <v>460.8</v>
      </c>
      <c r="X18" s="17">
        <v>461.5</v>
      </c>
      <c r="Y18" s="17">
        <v>458.1</v>
      </c>
      <c r="Z18" s="17">
        <v>466.7</v>
      </c>
    </row>
    <row r="19" spans="1:26" ht="15" customHeight="1" x14ac:dyDescent="0.7">
      <c r="A19" s="93" t="s">
        <v>82</v>
      </c>
      <c r="B19" s="13">
        <v>62.1</v>
      </c>
      <c r="C19" s="13">
        <v>61.9</v>
      </c>
      <c r="D19" s="13">
        <v>67.599999999999994</v>
      </c>
      <c r="E19" s="13">
        <v>72.8</v>
      </c>
      <c r="F19" s="13">
        <v>70.900000000000006</v>
      </c>
      <c r="G19" s="13">
        <v>63.1</v>
      </c>
      <c r="H19" s="13">
        <v>67.599999999999994</v>
      </c>
      <c r="I19" s="13">
        <v>66.5</v>
      </c>
      <c r="J19" s="13">
        <v>80.099999999999994</v>
      </c>
      <c r="K19" s="13">
        <v>87.6</v>
      </c>
      <c r="L19" s="13">
        <v>84.6</v>
      </c>
      <c r="M19" s="13">
        <v>75.400000000000006</v>
      </c>
      <c r="N19" s="13">
        <v>95.4</v>
      </c>
      <c r="O19" s="13">
        <v>86.8</v>
      </c>
      <c r="P19" s="13">
        <v>72.2</v>
      </c>
      <c r="Q19" s="13">
        <v>66.7</v>
      </c>
      <c r="R19" s="13">
        <v>61</v>
      </c>
      <c r="S19" s="13">
        <v>59.9</v>
      </c>
      <c r="T19" s="13">
        <v>53.9</v>
      </c>
      <c r="U19" s="13">
        <v>47</v>
      </c>
      <c r="V19" s="13">
        <v>53.2</v>
      </c>
      <c r="W19" s="13">
        <v>51.7</v>
      </c>
      <c r="X19" s="13">
        <v>56.7</v>
      </c>
      <c r="Y19" s="13">
        <v>54</v>
      </c>
      <c r="Z19" s="13">
        <v>104.7</v>
      </c>
    </row>
    <row r="20" spans="1:26" ht="15.95" customHeight="1" x14ac:dyDescent="0.7">
      <c r="A20" s="5" t="s">
        <v>83</v>
      </c>
      <c r="B20" s="23">
        <v>1694.1</v>
      </c>
      <c r="C20" s="23">
        <f t="shared" ref="C20:Z20" si="1">SUM(C13:C19)</f>
        <v>2128.6000000000004</v>
      </c>
      <c r="D20" s="23">
        <f t="shared" si="1"/>
        <v>2364.9</v>
      </c>
      <c r="E20" s="23">
        <f t="shared" si="1"/>
        <v>2486.6000000000008</v>
      </c>
      <c r="F20" s="23">
        <f t="shared" si="1"/>
        <v>2699.2000000000003</v>
      </c>
      <c r="G20" s="23">
        <f t="shared" si="1"/>
        <v>2717.3</v>
      </c>
      <c r="H20" s="23">
        <f t="shared" si="1"/>
        <v>2742.2999999999993</v>
      </c>
      <c r="I20" s="23">
        <f t="shared" si="1"/>
        <v>2862.3</v>
      </c>
      <c r="J20" s="23">
        <f t="shared" si="1"/>
        <v>2387.1999999999998</v>
      </c>
      <c r="K20" s="23">
        <f t="shared" si="1"/>
        <v>3307.3</v>
      </c>
      <c r="L20" s="23">
        <f t="shared" si="1"/>
        <v>3328.1000000000004</v>
      </c>
      <c r="M20" s="23">
        <f t="shared" si="1"/>
        <v>3339.1</v>
      </c>
      <c r="N20" s="23">
        <f t="shared" si="1"/>
        <v>3091.2999999999997</v>
      </c>
      <c r="O20" s="23">
        <f t="shared" si="1"/>
        <v>2852.0000000000005</v>
      </c>
      <c r="P20" s="23">
        <f t="shared" si="1"/>
        <v>2758.8</v>
      </c>
      <c r="Q20" s="23">
        <f t="shared" si="1"/>
        <v>2702.7999999999997</v>
      </c>
      <c r="R20" s="23">
        <f t="shared" si="1"/>
        <v>3110.1</v>
      </c>
      <c r="S20" s="23">
        <f t="shared" si="1"/>
        <v>2993.7</v>
      </c>
      <c r="T20" s="23">
        <f t="shared" si="1"/>
        <v>2938.6</v>
      </c>
      <c r="U20" s="23">
        <f t="shared" si="1"/>
        <v>3010.6000000000004</v>
      </c>
      <c r="V20" s="23">
        <f t="shared" si="1"/>
        <v>2983.5</v>
      </c>
      <c r="W20" s="23">
        <f t="shared" si="1"/>
        <v>2797.7</v>
      </c>
      <c r="X20" s="23">
        <f t="shared" si="1"/>
        <v>2718.5</v>
      </c>
      <c r="Y20" s="23">
        <f t="shared" si="1"/>
        <v>2576.6999999999998</v>
      </c>
      <c r="Z20" s="23">
        <f t="shared" si="1"/>
        <v>3325.2</v>
      </c>
    </row>
    <row r="21" spans="1:26" ht="15.95" customHeight="1" x14ac:dyDescent="0.7">
      <c r="A21" s="5" t="s">
        <v>84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15" customHeight="1" x14ac:dyDescent="0.7">
      <c r="A22" s="93" t="s">
        <v>85</v>
      </c>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 customHeight="1" x14ac:dyDescent="0.7">
      <c r="A23" s="12" t="s">
        <v>86</v>
      </c>
      <c r="B23" s="29">
        <v>33.299999999999997</v>
      </c>
      <c r="C23" s="29">
        <v>27.4</v>
      </c>
      <c r="D23" s="29">
        <v>31.8</v>
      </c>
      <c r="E23" s="29">
        <v>31.3</v>
      </c>
      <c r="F23" s="29">
        <v>40.700000000000003</v>
      </c>
      <c r="G23" s="29">
        <v>38.799999999999997</v>
      </c>
      <c r="H23" s="29">
        <v>26.3</v>
      </c>
      <c r="I23" s="29">
        <v>29.5</v>
      </c>
      <c r="J23" s="29">
        <v>18.7</v>
      </c>
      <c r="K23" s="29">
        <v>27.7</v>
      </c>
      <c r="L23" s="29">
        <v>31.6</v>
      </c>
      <c r="M23" s="29">
        <v>23</v>
      </c>
      <c r="N23" s="29">
        <v>25.7</v>
      </c>
      <c r="O23" s="29">
        <v>24.4</v>
      </c>
      <c r="P23" s="29">
        <v>30.3</v>
      </c>
      <c r="Q23" s="29">
        <v>34.4</v>
      </c>
      <c r="R23" s="29">
        <v>38.6</v>
      </c>
      <c r="S23" s="29">
        <v>38.6</v>
      </c>
      <c r="T23" s="29">
        <v>44.3</v>
      </c>
      <c r="U23" s="29">
        <v>45.2</v>
      </c>
      <c r="V23" s="29">
        <v>38.5</v>
      </c>
      <c r="W23" s="29">
        <v>32</v>
      </c>
      <c r="X23" s="29">
        <v>37.799999999999997</v>
      </c>
      <c r="Y23" s="29">
        <v>35.5</v>
      </c>
      <c r="Z23" s="29">
        <v>36.5</v>
      </c>
    </row>
    <row r="24" spans="1:26" ht="15" customHeight="1" x14ac:dyDescent="0.7">
      <c r="A24" s="12" t="s">
        <v>87</v>
      </c>
      <c r="B24" s="17">
        <v>164.5</v>
      </c>
      <c r="C24" s="17">
        <v>148.80000000000001</v>
      </c>
      <c r="D24" s="17">
        <v>149.4</v>
      </c>
      <c r="E24" s="17">
        <v>149.9</v>
      </c>
      <c r="F24" s="17">
        <v>161.9</v>
      </c>
      <c r="G24" s="17">
        <v>149.5</v>
      </c>
      <c r="H24" s="17">
        <v>134.5</v>
      </c>
      <c r="I24" s="17">
        <v>129.4</v>
      </c>
      <c r="J24" s="17">
        <v>156.69999999999999</v>
      </c>
      <c r="K24" s="17">
        <v>169.9</v>
      </c>
      <c r="L24" s="17">
        <v>158.69999999999999</v>
      </c>
      <c r="M24" s="17">
        <v>170.9</v>
      </c>
      <c r="N24" s="17">
        <v>140.80000000000001</v>
      </c>
      <c r="O24" s="17">
        <v>155.19999999999999</v>
      </c>
      <c r="P24" s="17">
        <v>147.69999999999999</v>
      </c>
      <c r="Q24" s="17">
        <v>137.19999999999999</v>
      </c>
      <c r="R24" s="17">
        <v>139.9</v>
      </c>
      <c r="S24" s="17">
        <v>167.1</v>
      </c>
      <c r="T24" s="17">
        <v>151.1</v>
      </c>
      <c r="U24" s="17">
        <v>150.5</v>
      </c>
      <c r="V24" s="17">
        <v>155.19999999999999</v>
      </c>
      <c r="W24" s="17">
        <v>160.19999999999999</v>
      </c>
      <c r="X24" s="17">
        <v>151.6</v>
      </c>
      <c r="Y24" s="17">
        <v>147.1</v>
      </c>
      <c r="Z24" s="17">
        <v>143.19999999999999</v>
      </c>
    </row>
    <row r="25" spans="1:26" ht="15" customHeight="1" x14ac:dyDescent="0.7">
      <c r="A25" s="12" t="s">
        <v>88</v>
      </c>
      <c r="B25" s="17">
        <v>80.900000000000006</v>
      </c>
      <c r="C25" s="17">
        <v>36.4</v>
      </c>
      <c r="D25" s="17">
        <v>57.4</v>
      </c>
      <c r="E25" s="17">
        <v>79.099999999999994</v>
      </c>
      <c r="F25" s="17">
        <v>101.4</v>
      </c>
      <c r="G25" s="17">
        <v>41.4</v>
      </c>
      <c r="H25" s="17">
        <v>71.099999999999994</v>
      </c>
      <c r="I25" s="17">
        <v>93.3</v>
      </c>
      <c r="J25" s="17">
        <v>113.6</v>
      </c>
      <c r="K25" s="17">
        <v>43.4</v>
      </c>
      <c r="L25" s="17">
        <v>76.400000000000006</v>
      </c>
      <c r="M25" s="17">
        <v>107.1</v>
      </c>
      <c r="N25" s="17">
        <v>139.1</v>
      </c>
      <c r="O25" s="17">
        <v>44.6</v>
      </c>
      <c r="P25" s="17">
        <v>73.5</v>
      </c>
      <c r="Q25" s="17">
        <v>102.3</v>
      </c>
      <c r="R25" s="17">
        <v>131.69999999999999</v>
      </c>
      <c r="S25" s="17">
        <v>40.1</v>
      </c>
      <c r="T25" s="17">
        <v>66.5</v>
      </c>
      <c r="U25" s="17">
        <v>86.4</v>
      </c>
      <c r="V25" s="17">
        <v>109.2</v>
      </c>
      <c r="W25" s="17">
        <v>42.7</v>
      </c>
      <c r="X25" s="17">
        <v>67</v>
      </c>
      <c r="Y25" s="17">
        <v>90.7</v>
      </c>
      <c r="Z25" s="17">
        <v>105.2</v>
      </c>
    </row>
    <row r="26" spans="1:26" ht="15" customHeight="1" x14ac:dyDescent="0.7">
      <c r="A26" s="12" t="s">
        <v>89</v>
      </c>
      <c r="B26" s="17">
        <v>0</v>
      </c>
      <c r="C26" s="17">
        <v>74.099999999999994</v>
      </c>
      <c r="D26" s="17">
        <v>78.3</v>
      </c>
      <c r="E26" s="17">
        <v>76</v>
      </c>
      <c r="F26" s="17">
        <v>79.900000000000006</v>
      </c>
      <c r="G26" s="17">
        <v>84.3</v>
      </c>
      <c r="H26" s="17">
        <v>82.6</v>
      </c>
      <c r="I26" s="17">
        <v>89.7</v>
      </c>
      <c r="J26" s="17">
        <v>88.7</v>
      </c>
      <c r="K26" s="17">
        <v>87.7</v>
      </c>
      <c r="L26" s="17">
        <v>86.9</v>
      </c>
      <c r="M26" s="17">
        <v>85.2</v>
      </c>
      <c r="N26" s="17">
        <v>78.3</v>
      </c>
      <c r="O26" s="17">
        <v>82.6</v>
      </c>
      <c r="P26" s="17">
        <v>77.3</v>
      </c>
      <c r="Q26" s="17">
        <v>72.599999999999994</v>
      </c>
      <c r="R26" s="17">
        <v>68.900000000000006</v>
      </c>
      <c r="S26" s="17">
        <v>64.8</v>
      </c>
      <c r="T26" s="17">
        <v>67.400000000000006</v>
      </c>
      <c r="U26" s="17">
        <v>67.400000000000006</v>
      </c>
      <c r="V26" s="17">
        <v>57.4</v>
      </c>
      <c r="W26" s="17">
        <v>75</v>
      </c>
      <c r="X26" s="17">
        <v>69.099999999999994</v>
      </c>
      <c r="Y26" s="17">
        <v>68.8</v>
      </c>
      <c r="Z26" s="17">
        <v>64.900000000000006</v>
      </c>
    </row>
    <row r="27" spans="1:26" ht="15" customHeight="1" x14ac:dyDescent="0.7">
      <c r="A27" s="12" t="s">
        <v>90</v>
      </c>
      <c r="B27" s="17">
        <v>73.8</v>
      </c>
      <c r="C27" s="17">
        <v>70.7</v>
      </c>
      <c r="D27" s="17">
        <v>68.900000000000006</v>
      </c>
      <c r="E27" s="17">
        <v>70.900000000000006</v>
      </c>
      <c r="F27" s="17">
        <v>76.7</v>
      </c>
      <c r="G27" s="17">
        <v>80</v>
      </c>
      <c r="H27" s="17">
        <v>83.8</v>
      </c>
      <c r="I27" s="17">
        <v>86.4</v>
      </c>
      <c r="J27" s="17">
        <v>99.6</v>
      </c>
      <c r="K27" s="17">
        <v>105.2</v>
      </c>
      <c r="L27" s="17">
        <v>113.9</v>
      </c>
      <c r="M27" s="17">
        <v>120.9</v>
      </c>
      <c r="N27" s="17">
        <v>120.4</v>
      </c>
      <c r="O27" s="17">
        <v>118.9</v>
      </c>
      <c r="P27" s="17">
        <v>115</v>
      </c>
      <c r="Q27" s="17">
        <v>111.3</v>
      </c>
      <c r="R27" s="17">
        <v>114.8</v>
      </c>
      <c r="S27" s="17">
        <v>114.2</v>
      </c>
      <c r="T27" s="17">
        <v>113.4</v>
      </c>
      <c r="U27" s="17">
        <v>112.6</v>
      </c>
      <c r="V27" s="17">
        <v>116.2</v>
      </c>
      <c r="W27" s="17">
        <v>115.1</v>
      </c>
      <c r="X27" s="17">
        <v>115.5</v>
      </c>
      <c r="Y27" s="17">
        <v>120.2</v>
      </c>
      <c r="Z27" s="17">
        <v>123.3</v>
      </c>
    </row>
    <row r="28" spans="1:26" ht="15" customHeight="1" x14ac:dyDescent="0.7">
      <c r="A28" s="12" t="s">
        <v>91</v>
      </c>
      <c r="B28" s="17">
        <v>0</v>
      </c>
      <c r="C28" s="17">
        <v>0</v>
      </c>
      <c r="D28" s="17">
        <v>0</v>
      </c>
      <c r="E28" s="17">
        <v>0</v>
      </c>
      <c r="F28" s="17">
        <v>0</v>
      </c>
      <c r="G28" s="17">
        <v>0</v>
      </c>
      <c r="H28" s="17">
        <v>0</v>
      </c>
      <c r="I28" s="17">
        <v>0</v>
      </c>
      <c r="J28" s="17">
        <v>0</v>
      </c>
      <c r="K28" s="17">
        <v>0</v>
      </c>
      <c r="L28" s="17">
        <v>0</v>
      </c>
      <c r="M28" s="17">
        <v>0</v>
      </c>
      <c r="N28" s="17">
        <v>0</v>
      </c>
      <c r="O28" s="17">
        <v>0</v>
      </c>
      <c r="P28" s="17">
        <v>0</v>
      </c>
      <c r="Q28" s="17">
        <v>0</v>
      </c>
      <c r="R28" s="17">
        <v>0</v>
      </c>
      <c r="S28" s="17">
        <v>0</v>
      </c>
      <c r="T28" s="17">
        <v>0</v>
      </c>
      <c r="U28" s="17">
        <v>0</v>
      </c>
      <c r="V28" s="17">
        <v>0</v>
      </c>
      <c r="W28" s="17">
        <v>0</v>
      </c>
      <c r="X28" s="17">
        <v>0</v>
      </c>
      <c r="Y28" s="17">
        <v>0</v>
      </c>
      <c r="Z28" s="17">
        <v>10</v>
      </c>
    </row>
    <row r="29" spans="1:26" ht="15" customHeight="1" x14ac:dyDescent="0.7">
      <c r="A29" s="12" t="s">
        <v>92</v>
      </c>
      <c r="B29" s="13">
        <v>485</v>
      </c>
      <c r="C29" s="13">
        <v>508.4</v>
      </c>
      <c r="D29" s="13">
        <v>517.29999999999995</v>
      </c>
      <c r="E29" s="13">
        <v>541.1</v>
      </c>
      <c r="F29" s="13">
        <v>554.20000000000005</v>
      </c>
      <c r="G29" s="13">
        <v>576.79999999999995</v>
      </c>
      <c r="H29" s="13">
        <v>583.5</v>
      </c>
      <c r="I29" s="13">
        <v>598.6</v>
      </c>
      <c r="J29" s="13">
        <v>610.5</v>
      </c>
      <c r="K29" s="13">
        <v>641</v>
      </c>
      <c r="L29" s="13">
        <v>657.5</v>
      </c>
      <c r="M29" s="13">
        <v>668</v>
      </c>
      <c r="N29" s="13">
        <v>671.5</v>
      </c>
      <c r="O29" s="13">
        <v>691.7</v>
      </c>
      <c r="P29" s="13">
        <v>691.9</v>
      </c>
      <c r="Q29" s="13">
        <v>698.6</v>
      </c>
      <c r="R29" s="13">
        <v>702.6</v>
      </c>
      <c r="S29" s="13">
        <v>727.7</v>
      </c>
      <c r="T29" s="13">
        <v>734.5</v>
      </c>
      <c r="U29" s="13">
        <v>734.7</v>
      </c>
      <c r="V29" s="13">
        <v>725</v>
      </c>
      <c r="W29" s="13">
        <v>741.8</v>
      </c>
      <c r="X29" s="13">
        <v>743</v>
      </c>
      <c r="Y29" s="13">
        <v>739.8</v>
      </c>
      <c r="Z29" s="13">
        <v>727.7</v>
      </c>
    </row>
    <row r="30" spans="1:26" ht="15" customHeight="1" x14ac:dyDescent="0.7">
      <c r="A30" s="93" t="s">
        <v>93</v>
      </c>
      <c r="B30" s="15">
        <v>837.5</v>
      </c>
      <c r="C30" s="15">
        <f t="shared" ref="C30:Z30" si="2">SUM(C23:C29)</f>
        <v>865.8</v>
      </c>
      <c r="D30" s="15">
        <f t="shared" si="2"/>
        <v>903.1</v>
      </c>
      <c r="E30" s="15">
        <f t="shared" si="2"/>
        <v>948.30000000000007</v>
      </c>
      <c r="F30" s="15">
        <f t="shared" si="2"/>
        <v>1014.8</v>
      </c>
      <c r="G30" s="15">
        <f t="shared" si="2"/>
        <v>970.8</v>
      </c>
      <c r="H30" s="15">
        <f t="shared" si="2"/>
        <v>981.8</v>
      </c>
      <c r="I30" s="15">
        <f t="shared" si="2"/>
        <v>1026.9000000000001</v>
      </c>
      <c r="J30" s="15">
        <f t="shared" si="2"/>
        <v>1087.8</v>
      </c>
      <c r="K30" s="15">
        <f t="shared" si="2"/>
        <v>1074.9000000000001</v>
      </c>
      <c r="L30" s="15">
        <f t="shared" si="2"/>
        <v>1125</v>
      </c>
      <c r="M30" s="15">
        <f t="shared" si="2"/>
        <v>1175.0999999999999</v>
      </c>
      <c r="N30" s="15">
        <f t="shared" si="2"/>
        <v>1175.8000000000002</v>
      </c>
      <c r="O30" s="15">
        <f t="shared" si="2"/>
        <v>1117.4000000000001</v>
      </c>
      <c r="P30" s="15">
        <f t="shared" si="2"/>
        <v>1135.7</v>
      </c>
      <c r="Q30" s="15">
        <f t="shared" si="2"/>
        <v>1156.4000000000001</v>
      </c>
      <c r="R30" s="15">
        <f t="shared" si="2"/>
        <v>1196.5</v>
      </c>
      <c r="S30" s="15">
        <f t="shared" si="2"/>
        <v>1152.5</v>
      </c>
      <c r="T30" s="15">
        <f t="shared" si="2"/>
        <v>1177.1999999999998</v>
      </c>
      <c r="U30" s="15">
        <f t="shared" si="2"/>
        <v>1196.8000000000002</v>
      </c>
      <c r="V30" s="15">
        <f t="shared" si="2"/>
        <v>1201.5</v>
      </c>
      <c r="W30" s="15">
        <f t="shared" si="2"/>
        <v>1166.8</v>
      </c>
      <c r="X30" s="15">
        <f t="shared" si="2"/>
        <v>1184</v>
      </c>
      <c r="Y30" s="15">
        <f t="shared" si="2"/>
        <v>1202.0999999999999</v>
      </c>
      <c r="Z30" s="15">
        <f t="shared" si="2"/>
        <v>1210.8</v>
      </c>
    </row>
    <row r="31" spans="1:26" ht="15" customHeight="1" x14ac:dyDescent="0.7">
      <c r="A31" s="93" t="s">
        <v>94</v>
      </c>
      <c r="B31" s="17">
        <v>0</v>
      </c>
      <c r="C31" s="17">
        <v>441.5</v>
      </c>
      <c r="D31" s="17">
        <v>601.4</v>
      </c>
      <c r="E31" s="17">
        <v>626.20000000000005</v>
      </c>
      <c r="F31" s="17">
        <v>711.9</v>
      </c>
      <c r="G31" s="17">
        <v>771.6</v>
      </c>
      <c r="H31" s="17">
        <v>771.3</v>
      </c>
      <c r="I31" s="17">
        <v>777.3</v>
      </c>
      <c r="J31" s="17">
        <v>759.6</v>
      </c>
      <c r="K31" s="17">
        <v>744.6</v>
      </c>
      <c r="L31" s="17">
        <v>723.4</v>
      </c>
      <c r="M31" s="17">
        <v>743.6</v>
      </c>
      <c r="N31" s="17">
        <v>632</v>
      </c>
      <c r="O31" s="17">
        <v>632.29999999999995</v>
      </c>
      <c r="P31" s="17">
        <v>608.70000000000005</v>
      </c>
      <c r="Q31" s="17">
        <v>589.70000000000005</v>
      </c>
      <c r="R31" s="17">
        <v>585.20000000000005</v>
      </c>
      <c r="S31" s="17">
        <v>569.6</v>
      </c>
      <c r="T31" s="17">
        <v>553.79999999999995</v>
      </c>
      <c r="U31" s="17">
        <v>550.79999999999995</v>
      </c>
      <c r="V31" s="17">
        <v>310.7</v>
      </c>
      <c r="W31" s="17">
        <v>281.60000000000002</v>
      </c>
      <c r="X31" s="17">
        <v>274.89999999999998</v>
      </c>
      <c r="Y31" s="17">
        <v>264.89999999999998</v>
      </c>
      <c r="Z31" s="17">
        <v>250.4</v>
      </c>
    </row>
    <row r="32" spans="1:26" ht="15" customHeight="1" x14ac:dyDescent="0.7">
      <c r="A32" s="93" t="s">
        <v>95</v>
      </c>
      <c r="B32" s="17">
        <v>89.9</v>
      </c>
      <c r="C32" s="17">
        <v>106.7</v>
      </c>
      <c r="D32" s="17">
        <v>119.6</v>
      </c>
      <c r="E32" s="17">
        <v>128</v>
      </c>
      <c r="F32" s="17">
        <v>138.19999999999999</v>
      </c>
      <c r="G32" s="17">
        <v>147.9</v>
      </c>
      <c r="H32" s="17">
        <v>152.1</v>
      </c>
      <c r="I32" s="17">
        <v>169.4</v>
      </c>
      <c r="J32" s="17">
        <v>171.6</v>
      </c>
      <c r="K32" s="17">
        <v>165.4</v>
      </c>
      <c r="L32" s="17">
        <v>174</v>
      </c>
      <c r="M32" s="17">
        <v>182.2</v>
      </c>
      <c r="N32" s="17">
        <v>167.7</v>
      </c>
      <c r="O32" s="17">
        <v>156.6</v>
      </c>
      <c r="P32" s="17">
        <v>142.9</v>
      </c>
      <c r="Q32" s="17">
        <v>133.30000000000001</v>
      </c>
      <c r="R32" s="17">
        <v>151.69999999999999</v>
      </c>
      <c r="S32" s="17">
        <v>154.80000000000001</v>
      </c>
      <c r="T32" s="17">
        <v>157.1</v>
      </c>
      <c r="U32" s="17">
        <v>153.30000000000001</v>
      </c>
      <c r="V32" s="17">
        <v>168.5</v>
      </c>
      <c r="W32" s="17">
        <v>164.2</v>
      </c>
      <c r="X32" s="17">
        <v>167.2</v>
      </c>
      <c r="Y32" s="17">
        <v>188.6</v>
      </c>
      <c r="Z32" s="17">
        <v>203.5</v>
      </c>
    </row>
    <row r="33" spans="1:42" ht="15.95" customHeight="1" x14ac:dyDescent="0.7">
      <c r="A33" s="93" t="s">
        <v>96</v>
      </c>
      <c r="B33" s="17">
        <v>0</v>
      </c>
      <c r="C33" s="17">
        <v>0</v>
      </c>
      <c r="D33" s="17">
        <v>0</v>
      </c>
      <c r="E33" s="17">
        <v>0</v>
      </c>
      <c r="F33" s="17">
        <v>0</v>
      </c>
      <c r="G33" s="17">
        <v>0</v>
      </c>
      <c r="H33" s="17">
        <v>0</v>
      </c>
      <c r="I33" s="17">
        <v>0</v>
      </c>
      <c r="J33" s="17">
        <v>0</v>
      </c>
      <c r="K33" s="17">
        <v>1367.4</v>
      </c>
      <c r="L33" s="17">
        <v>1368.4</v>
      </c>
      <c r="M33" s="17">
        <v>1369.3</v>
      </c>
      <c r="N33" s="17">
        <v>1370.3</v>
      </c>
      <c r="O33" s="17">
        <v>1371.2</v>
      </c>
      <c r="P33" s="17">
        <v>1372.2</v>
      </c>
      <c r="Q33" s="17">
        <v>1373.1</v>
      </c>
      <c r="R33" s="17">
        <v>1374</v>
      </c>
      <c r="S33" s="17">
        <v>1375</v>
      </c>
      <c r="T33" s="17">
        <v>1375.9</v>
      </c>
      <c r="U33" s="17">
        <v>1376.9</v>
      </c>
      <c r="V33" s="17">
        <v>1377.8</v>
      </c>
      <c r="W33" s="17">
        <v>1378.7</v>
      </c>
      <c r="X33" s="17">
        <v>1379.7</v>
      </c>
      <c r="Y33" s="17">
        <v>1380.6</v>
      </c>
      <c r="Z33" s="17">
        <v>1381.6</v>
      </c>
    </row>
    <row r="34" spans="1:42" ht="15" customHeight="1" x14ac:dyDescent="0.7">
      <c r="A34" s="93" t="s">
        <v>97</v>
      </c>
      <c r="B34" s="17">
        <v>0</v>
      </c>
      <c r="C34" s="17">
        <v>0</v>
      </c>
      <c r="D34" s="17">
        <v>0</v>
      </c>
      <c r="E34" s="17">
        <v>0</v>
      </c>
      <c r="F34" s="17">
        <v>0</v>
      </c>
      <c r="G34" s="17">
        <v>0</v>
      </c>
      <c r="H34" s="17">
        <v>0</v>
      </c>
      <c r="I34" s="17">
        <v>0</v>
      </c>
      <c r="J34" s="17">
        <v>0</v>
      </c>
      <c r="K34" s="17">
        <v>0</v>
      </c>
      <c r="L34" s="17">
        <v>0</v>
      </c>
      <c r="M34" s="17">
        <v>0</v>
      </c>
      <c r="N34" s="17">
        <v>0</v>
      </c>
      <c r="O34" s="17">
        <v>0</v>
      </c>
      <c r="P34" s="17">
        <v>0</v>
      </c>
      <c r="Q34" s="17">
        <v>0</v>
      </c>
      <c r="R34" s="17">
        <v>0</v>
      </c>
      <c r="S34" s="17">
        <v>0</v>
      </c>
      <c r="T34" s="17">
        <v>0</v>
      </c>
      <c r="U34" s="17">
        <v>0</v>
      </c>
      <c r="V34" s="17">
        <v>0</v>
      </c>
      <c r="W34" s="17">
        <v>0</v>
      </c>
      <c r="X34" s="17">
        <v>0</v>
      </c>
      <c r="Y34" s="17">
        <v>0</v>
      </c>
      <c r="Z34" s="17">
        <v>962.9</v>
      </c>
    </row>
    <row r="35" spans="1:42" ht="15" customHeight="1" x14ac:dyDescent="0.7">
      <c r="A35" s="93" t="s">
        <v>98</v>
      </c>
      <c r="B35" s="13">
        <v>89.9</v>
      </c>
      <c r="C35" s="13">
        <v>9.6999999999999993</v>
      </c>
      <c r="D35" s="13">
        <v>10.6</v>
      </c>
      <c r="E35" s="13">
        <v>21.5</v>
      </c>
      <c r="F35" s="13">
        <v>25.9</v>
      </c>
      <c r="G35" s="13">
        <v>26.6</v>
      </c>
      <c r="H35" s="13">
        <v>33.700000000000003</v>
      </c>
      <c r="I35" s="13">
        <v>37.4</v>
      </c>
      <c r="J35" s="13">
        <v>34.4</v>
      </c>
      <c r="K35" s="13">
        <v>38</v>
      </c>
      <c r="L35" s="13">
        <v>32.1</v>
      </c>
      <c r="M35" s="13">
        <v>31.5</v>
      </c>
      <c r="N35" s="13">
        <v>39.4</v>
      </c>
      <c r="O35" s="13">
        <v>37.799999999999997</v>
      </c>
      <c r="P35" s="13">
        <v>42.2</v>
      </c>
      <c r="Q35" s="13">
        <v>41.6</v>
      </c>
      <c r="R35" s="13">
        <v>112.1</v>
      </c>
      <c r="S35" s="13">
        <v>107</v>
      </c>
      <c r="T35" s="13">
        <v>86.5</v>
      </c>
      <c r="U35" s="13">
        <v>83.1</v>
      </c>
      <c r="V35" s="13">
        <v>90.8</v>
      </c>
      <c r="W35" s="13">
        <v>83.6</v>
      </c>
      <c r="X35" s="13">
        <v>84</v>
      </c>
      <c r="Y35" s="13">
        <v>86.6</v>
      </c>
      <c r="Z35" s="13">
        <v>68.400000000000006</v>
      </c>
    </row>
    <row r="36" spans="1:42" ht="15" customHeight="1" x14ac:dyDescent="0.7">
      <c r="A36" s="93" t="s">
        <v>99</v>
      </c>
      <c r="B36" s="21">
        <v>1017.3</v>
      </c>
      <c r="C36" s="21">
        <f t="shared" ref="C36:Z36" si="3">SUM(C30:C35)</f>
        <v>1423.7</v>
      </c>
      <c r="D36" s="21">
        <f t="shared" si="3"/>
        <v>1634.6999999999998</v>
      </c>
      <c r="E36" s="21">
        <f t="shared" si="3"/>
        <v>1724</v>
      </c>
      <c r="F36" s="21">
        <f t="shared" si="3"/>
        <v>1890.8</v>
      </c>
      <c r="G36" s="21">
        <f t="shared" si="3"/>
        <v>1916.9</v>
      </c>
      <c r="H36" s="21">
        <f t="shared" si="3"/>
        <v>1938.8999999999999</v>
      </c>
      <c r="I36" s="21">
        <f t="shared" si="3"/>
        <v>2011.0000000000002</v>
      </c>
      <c r="J36" s="21">
        <f t="shared" si="3"/>
        <v>2053.4</v>
      </c>
      <c r="K36" s="21">
        <f t="shared" si="3"/>
        <v>3390.3</v>
      </c>
      <c r="L36" s="21">
        <f t="shared" si="3"/>
        <v>3422.9</v>
      </c>
      <c r="M36" s="21">
        <f t="shared" si="3"/>
        <v>3501.7</v>
      </c>
      <c r="N36" s="21">
        <f t="shared" si="3"/>
        <v>3385.2000000000003</v>
      </c>
      <c r="O36" s="21">
        <f t="shared" si="3"/>
        <v>3315.3</v>
      </c>
      <c r="P36" s="21">
        <f t="shared" si="3"/>
        <v>3301.7</v>
      </c>
      <c r="Q36" s="21">
        <f t="shared" si="3"/>
        <v>3294.1</v>
      </c>
      <c r="R36" s="21">
        <f t="shared" si="3"/>
        <v>3419.5</v>
      </c>
      <c r="S36" s="21">
        <f t="shared" si="3"/>
        <v>3358.8999999999996</v>
      </c>
      <c r="T36" s="21">
        <f t="shared" si="3"/>
        <v>3350.5</v>
      </c>
      <c r="U36" s="21">
        <f t="shared" si="3"/>
        <v>3360.9</v>
      </c>
      <c r="V36" s="21">
        <f t="shared" si="3"/>
        <v>3149.3</v>
      </c>
      <c r="W36" s="21">
        <f t="shared" si="3"/>
        <v>3074.9</v>
      </c>
      <c r="X36" s="21">
        <f t="shared" si="3"/>
        <v>3089.8</v>
      </c>
      <c r="Y36" s="21">
        <f t="shared" si="3"/>
        <v>3122.7999999999997</v>
      </c>
      <c r="Z36" s="21">
        <f t="shared" si="3"/>
        <v>4077.6000000000004</v>
      </c>
    </row>
    <row r="37" spans="1:42" ht="15" customHeight="1" x14ac:dyDescent="0.7">
      <c r="A37" s="93" t="s">
        <v>100</v>
      </c>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42" ht="15" customHeight="1" x14ac:dyDescent="0.7">
      <c r="A38" s="12" t="s">
        <v>101</v>
      </c>
      <c r="B38" s="17">
        <v>2337.5</v>
      </c>
      <c r="C38" s="17">
        <v>2377.8000000000002</v>
      </c>
      <c r="D38" s="17">
        <v>2428.4</v>
      </c>
      <c r="E38" s="17">
        <v>2478.6</v>
      </c>
      <c r="F38" s="17">
        <v>2531.3000000000002</v>
      </c>
      <c r="G38" s="17">
        <v>2528.5</v>
      </c>
      <c r="H38" s="17">
        <v>2560.4</v>
      </c>
      <c r="I38" s="17">
        <v>2608.8000000000002</v>
      </c>
      <c r="J38" s="17">
        <v>2564.3000000000002</v>
      </c>
      <c r="K38" s="17">
        <v>2420.1999999999998</v>
      </c>
      <c r="L38" s="17">
        <v>2446.9</v>
      </c>
      <c r="M38" s="17">
        <v>2468.1</v>
      </c>
      <c r="N38" s="17">
        <v>2448.1</v>
      </c>
      <c r="O38" s="17">
        <v>2419.6999999999998</v>
      </c>
      <c r="P38" s="17">
        <v>2424.1</v>
      </c>
      <c r="Q38" s="17">
        <v>2438.9</v>
      </c>
      <c r="R38" s="17">
        <v>2511.6</v>
      </c>
      <c r="S38" s="17">
        <v>2501.6</v>
      </c>
      <c r="T38" s="17">
        <v>2521.9</v>
      </c>
      <c r="U38" s="17">
        <v>2561.3000000000002</v>
      </c>
      <c r="V38" s="17">
        <v>2598</v>
      </c>
      <c r="W38" s="17">
        <v>2554.8000000000002</v>
      </c>
      <c r="X38" s="17">
        <v>2519.9</v>
      </c>
      <c r="Y38" s="17">
        <v>2454.5</v>
      </c>
      <c r="Z38" s="17">
        <v>2404.1999999999998</v>
      </c>
    </row>
    <row r="39" spans="1:42" ht="15" customHeight="1" x14ac:dyDescent="0.7">
      <c r="A39" s="12" t="s">
        <v>102</v>
      </c>
      <c r="B39" s="17">
        <v>-1659.5</v>
      </c>
      <c r="C39" s="17">
        <v>-1674.7</v>
      </c>
      <c r="D39" s="17">
        <v>-1700.1</v>
      </c>
      <c r="E39" s="17">
        <v>-1718.1</v>
      </c>
      <c r="F39" s="17">
        <v>-1726.2</v>
      </c>
      <c r="G39" s="17">
        <v>-1726.6</v>
      </c>
      <c r="H39" s="17">
        <v>-1764.4</v>
      </c>
      <c r="I39" s="17">
        <v>-1764.3</v>
      </c>
      <c r="J39" s="17">
        <v>-2241.4</v>
      </c>
      <c r="K39" s="17">
        <v>-2507.8000000000002</v>
      </c>
      <c r="L39" s="17">
        <v>-2547.5</v>
      </c>
      <c r="M39" s="17">
        <v>-2635.5</v>
      </c>
      <c r="N39" s="17">
        <v>-2739.4</v>
      </c>
      <c r="O39" s="17">
        <v>-2854.9</v>
      </c>
      <c r="P39" s="17">
        <v>-2926.1</v>
      </c>
      <c r="Q39" s="17">
        <v>-2972.1</v>
      </c>
      <c r="R39" s="17">
        <v>-2772.1</v>
      </c>
      <c r="S39" s="17">
        <v>-2827.5</v>
      </c>
      <c r="T39" s="17">
        <v>-2895.6</v>
      </c>
      <c r="U39" s="17">
        <v>-2874.7</v>
      </c>
      <c r="V39" s="17">
        <v>-2742.3</v>
      </c>
      <c r="W39" s="17">
        <v>-2811.6</v>
      </c>
      <c r="X39" s="17">
        <v>-2872.6</v>
      </c>
      <c r="Y39" s="17">
        <v>-2993</v>
      </c>
      <c r="Z39" s="17">
        <v>-3146.5</v>
      </c>
    </row>
    <row r="40" spans="1:42" ht="15" customHeight="1" x14ac:dyDescent="0.7">
      <c r="A40" s="12" t="s">
        <v>103</v>
      </c>
      <c r="B40" s="13">
        <v>-1.2</v>
      </c>
      <c r="C40" s="13">
        <v>1.8</v>
      </c>
      <c r="D40" s="13">
        <v>1.9</v>
      </c>
      <c r="E40" s="13">
        <v>2.1</v>
      </c>
      <c r="F40" s="13">
        <v>3.3</v>
      </c>
      <c r="G40" s="13">
        <v>-1.5</v>
      </c>
      <c r="H40" s="13">
        <v>7.4</v>
      </c>
      <c r="I40" s="13">
        <v>6.8</v>
      </c>
      <c r="J40" s="13">
        <v>10.9</v>
      </c>
      <c r="K40" s="13">
        <v>4.5999999999999996</v>
      </c>
      <c r="L40" s="13">
        <v>5.8</v>
      </c>
      <c r="M40" s="13">
        <v>4.8</v>
      </c>
      <c r="N40" s="13">
        <v>-2.6</v>
      </c>
      <c r="O40" s="13">
        <v>-28.1</v>
      </c>
      <c r="P40" s="13">
        <v>-40.9</v>
      </c>
      <c r="Q40" s="13">
        <v>-58.1</v>
      </c>
      <c r="R40" s="13">
        <v>-48.9</v>
      </c>
      <c r="S40" s="13">
        <v>-39.299999999999997</v>
      </c>
      <c r="T40" s="13">
        <v>-38.200000000000003</v>
      </c>
      <c r="U40" s="13">
        <v>-36.9</v>
      </c>
      <c r="V40" s="13">
        <v>-21.5</v>
      </c>
      <c r="W40" s="13">
        <v>-20.399999999999999</v>
      </c>
      <c r="X40" s="13">
        <v>-18.600000000000001</v>
      </c>
      <c r="Y40" s="13">
        <v>-7.6</v>
      </c>
      <c r="Z40" s="13">
        <v>-10.1</v>
      </c>
    </row>
    <row r="41" spans="1:42" ht="15" customHeight="1" x14ac:dyDescent="0.7">
      <c r="A41" s="93" t="s">
        <v>104</v>
      </c>
      <c r="B41" s="21">
        <v>676.8</v>
      </c>
      <c r="C41" s="21">
        <f t="shared" ref="C41:Z41" si="4">SUM(C38:C40)</f>
        <v>704.90000000000009</v>
      </c>
      <c r="D41" s="21">
        <f t="shared" si="4"/>
        <v>730.20000000000016</v>
      </c>
      <c r="E41" s="21">
        <f t="shared" si="4"/>
        <v>762.6</v>
      </c>
      <c r="F41" s="21">
        <f t="shared" si="4"/>
        <v>808.40000000000009</v>
      </c>
      <c r="G41" s="21">
        <f t="shared" si="4"/>
        <v>800.40000000000009</v>
      </c>
      <c r="H41" s="21">
        <f t="shared" si="4"/>
        <v>803.4</v>
      </c>
      <c r="I41" s="21">
        <f t="shared" si="4"/>
        <v>851.30000000000018</v>
      </c>
      <c r="J41" s="21">
        <f t="shared" si="4"/>
        <v>333.80000000000007</v>
      </c>
      <c r="K41" s="21">
        <f t="shared" si="4"/>
        <v>-83.000000000000369</v>
      </c>
      <c r="L41" s="21">
        <f t="shared" si="4"/>
        <v>-94.799999999999912</v>
      </c>
      <c r="M41" s="21">
        <f t="shared" si="4"/>
        <v>-162.60000000000008</v>
      </c>
      <c r="N41" s="21">
        <f t="shared" si="4"/>
        <v>-293.9000000000002</v>
      </c>
      <c r="O41" s="21">
        <f t="shared" si="4"/>
        <v>-463.3000000000003</v>
      </c>
      <c r="P41" s="21">
        <f t="shared" si="4"/>
        <v>-542.9</v>
      </c>
      <c r="Q41" s="21">
        <f t="shared" si="4"/>
        <v>-591.29999999999984</v>
      </c>
      <c r="R41" s="21">
        <f t="shared" si="4"/>
        <v>-309.39999999999998</v>
      </c>
      <c r="S41" s="21">
        <f t="shared" si="4"/>
        <v>-365.2000000000001</v>
      </c>
      <c r="T41" s="21">
        <f t="shared" si="4"/>
        <v>-411.89999999999981</v>
      </c>
      <c r="U41" s="21">
        <f t="shared" si="4"/>
        <v>-350.29999999999961</v>
      </c>
      <c r="V41" s="21">
        <f t="shared" si="4"/>
        <v>-165.80000000000018</v>
      </c>
      <c r="W41" s="21">
        <f t="shared" si="4"/>
        <v>-277.1999999999997</v>
      </c>
      <c r="X41" s="21">
        <f t="shared" si="4"/>
        <v>-371.29999999999984</v>
      </c>
      <c r="Y41" s="21">
        <f t="shared" si="4"/>
        <v>-546.1</v>
      </c>
      <c r="Z41" s="21">
        <f t="shared" si="4"/>
        <v>-752.4000000000002</v>
      </c>
    </row>
    <row r="42" spans="1:42" ht="15.95" customHeight="1" x14ac:dyDescent="0.7">
      <c r="A42" s="5" t="s">
        <v>105</v>
      </c>
      <c r="B42" s="23">
        <v>1694.1</v>
      </c>
      <c r="C42" s="23">
        <f t="shared" ref="C42:Z42" si="5">C41+C36</f>
        <v>2128.6000000000004</v>
      </c>
      <c r="D42" s="23">
        <f t="shared" si="5"/>
        <v>2364.9</v>
      </c>
      <c r="E42" s="23">
        <f t="shared" si="5"/>
        <v>2486.6</v>
      </c>
      <c r="F42" s="23">
        <f t="shared" si="5"/>
        <v>2699.2</v>
      </c>
      <c r="G42" s="23">
        <f t="shared" si="5"/>
        <v>2717.3</v>
      </c>
      <c r="H42" s="23">
        <f t="shared" si="5"/>
        <v>2742.2999999999997</v>
      </c>
      <c r="I42" s="23">
        <f t="shared" si="5"/>
        <v>2862.3</v>
      </c>
      <c r="J42" s="23">
        <f t="shared" si="5"/>
        <v>2387.2000000000003</v>
      </c>
      <c r="K42" s="23">
        <f t="shared" si="5"/>
        <v>3307.2999999999997</v>
      </c>
      <c r="L42" s="23">
        <f t="shared" si="5"/>
        <v>3328.1000000000004</v>
      </c>
      <c r="M42" s="23">
        <f t="shared" si="5"/>
        <v>3339.1</v>
      </c>
      <c r="N42" s="23">
        <f t="shared" si="5"/>
        <v>3091.3</v>
      </c>
      <c r="O42" s="23">
        <f t="shared" si="5"/>
        <v>2852</v>
      </c>
      <c r="P42" s="23">
        <f t="shared" si="5"/>
        <v>2758.7999999999997</v>
      </c>
      <c r="Q42" s="23">
        <f t="shared" si="5"/>
        <v>2702.8</v>
      </c>
      <c r="R42" s="23">
        <f t="shared" si="5"/>
        <v>3110.1</v>
      </c>
      <c r="S42" s="23">
        <f t="shared" si="5"/>
        <v>2993.6999999999994</v>
      </c>
      <c r="T42" s="23">
        <f t="shared" si="5"/>
        <v>2938.6000000000004</v>
      </c>
      <c r="U42" s="23">
        <f t="shared" si="5"/>
        <v>3010.6000000000004</v>
      </c>
      <c r="V42" s="23">
        <f t="shared" si="5"/>
        <v>2983.5</v>
      </c>
      <c r="W42" s="23">
        <f t="shared" si="5"/>
        <v>2797.7000000000003</v>
      </c>
      <c r="X42" s="23">
        <f t="shared" si="5"/>
        <v>2718.5000000000005</v>
      </c>
      <c r="Y42" s="23">
        <f t="shared" si="5"/>
        <v>2576.6999999999998</v>
      </c>
      <c r="Z42" s="23">
        <f t="shared" si="5"/>
        <v>3325.2000000000003</v>
      </c>
    </row>
    <row r="43" spans="1:42" ht="15.95" customHeight="1" x14ac:dyDescent="0.7">
      <c r="A43" s="93"/>
      <c r="B43" s="44"/>
      <c r="C43" s="44"/>
      <c r="D43" s="44"/>
      <c r="E43" s="44"/>
      <c r="F43" s="47"/>
      <c r="G43" s="47"/>
      <c r="H43" s="47"/>
      <c r="I43" s="47"/>
      <c r="J43" s="47"/>
      <c r="K43" s="47"/>
      <c r="L43" s="47"/>
      <c r="M43" s="47"/>
      <c r="N43" s="47"/>
      <c r="O43" s="47"/>
      <c r="P43" s="47"/>
      <c r="Q43" s="47"/>
      <c r="R43" s="47"/>
      <c r="S43" s="47"/>
      <c r="T43" s="47"/>
      <c r="U43" s="47"/>
      <c r="V43" s="47"/>
      <c r="W43" s="47"/>
      <c r="X43" s="47"/>
      <c r="Y43" s="47"/>
      <c r="Z43" s="47"/>
    </row>
    <row r="44" spans="1:42" ht="20.149999999999999" customHeight="1" x14ac:dyDescent="0.7">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42" ht="15" customHeight="1" x14ac:dyDescent="0.7">
      <c r="A45" s="104" t="s">
        <v>106</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1:42" ht="15" customHeight="1" x14ac:dyDescent="0.7">
      <c r="A46" s="104" t="s">
        <v>107</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
      <c r="AH46" s="1"/>
      <c r="AI46" s="1"/>
      <c r="AJ46" s="1"/>
      <c r="AK46" s="1"/>
      <c r="AL46" s="1"/>
      <c r="AM46" s="1"/>
      <c r="AN46" s="1"/>
      <c r="AO46" s="1"/>
      <c r="AP46" s="1"/>
    </row>
    <row r="47" spans="1:42" ht="15" customHeight="1" x14ac:dyDescent="0.6"/>
    <row r="48" spans="1:42" ht="15" customHeight="1" x14ac:dyDescent="0.6"/>
    <row r="49" ht="15" customHeight="1" x14ac:dyDescent="0.6"/>
    <row r="50" ht="15" customHeight="1" x14ac:dyDescent="0.6"/>
    <row r="51" ht="15" customHeight="1" x14ac:dyDescent="0.6"/>
    <row r="52" ht="15" customHeight="1" x14ac:dyDescent="0.6"/>
    <row r="53" ht="15" customHeight="1" x14ac:dyDescent="0.6"/>
    <row r="54" ht="15" customHeight="1" x14ac:dyDescent="0.6"/>
  </sheetData>
  <mergeCells count="2">
    <mergeCell ref="A46:AF46"/>
    <mergeCell ref="A45:AF4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98"/>
  <sheetViews>
    <sheetView workbookViewId="0">
      <pane xSplit="1" ySplit="4" topLeftCell="B41" activePane="bottomRight" state="frozen"/>
      <selection pane="topRight"/>
      <selection pane="bottomLeft"/>
      <selection pane="bottomRight" activeCell="AC97" sqref="AC97"/>
    </sheetView>
  </sheetViews>
  <sheetFormatPr defaultColWidth="12.86328125" defaultRowHeight="13" x14ac:dyDescent="0.6"/>
  <cols>
    <col min="1" max="1" width="82.86328125" customWidth="1"/>
    <col min="2" max="5" width="14.26953125" customWidth="1"/>
    <col min="6" max="9" width="14.7265625" customWidth="1"/>
    <col min="10" max="29" width="15.40625" customWidth="1"/>
    <col min="30" max="30" width="9" customWidth="1"/>
    <col min="31" max="32" width="16.7265625" customWidth="1"/>
    <col min="33" max="34" width="17.26953125" customWidth="1"/>
  </cols>
  <sheetData>
    <row r="1" spans="1:40" ht="15" customHeight="1" x14ac:dyDescent="0.7">
      <c r="A1" s="5" t="s">
        <v>1</v>
      </c>
      <c r="B1" s="93"/>
      <c r="C1" s="93"/>
      <c r="D1" s="93"/>
      <c r="E1" s="93"/>
      <c r="F1" s="93"/>
      <c r="G1" s="93"/>
      <c r="H1" s="93"/>
      <c r="I1" s="93"/>
      <c r="J1" s="93"/>
      <c r="K1" s="93"/>
      <c r="L1" s="93"/>
      <c r="M1" s="93"/>
      <c r="N1" s="93"/>
      <c r="O1" s="93"/>
      <c r="P1" s="93"/>
      <c r="Q1" s="93"/>
      <c r="R1" s="93"/>
      <c r="S1" s="93"/>
      <c r="T1" s="93"/>
      <c r="U1" s="93"/>
      <c r="V1" s="93"/>
      <c r="W1" s="93"/>
      <c r="AD1" s="93"/>
      <c r="AE1" s="93"/>
      <c r="AF1" s="93"/>
      <c r="AG1" s="93"/>
      <c r="AH1" s="93"/>
      <c r="AI1" s="93"/>
      <c r="AJ1" s="93"/>
      <c r="AK1" s="92"/>
    </row>
    <row r="2" spans="1:40" ht="15" customHeight="1" x14ac:dyDescent="0.7">
      <c r="A2" s="5" t="s">
        <v>108</v>
      </c>
      <c r="B2" s="93"/>
      <c r="C2" s="93"/>
      <c r="D2" s="93"/>
      <c r="E2" s="93"/>
      <c r="F2" s="93"/>
      <c r="G2" s="93"/>
      <c r="H2" s="93"/>
      <c r="I2" s="93"/>
      <c r="J2" s="93"/>
      <c r="K2" s="93"/>
      <c r="L2" s="93"/>
      <c r="M2" s="93"/>
      <c r="N2" s="93"/>
      <c r="O2" s="93"/>
      <c r="P2" s="93"/>
      <c r="Q2" s="93"/>
      <c r="R2" s="93"/>
      <c r="S2" s="93"/>
      <c r="T2" s="93"/>
      <c r="U2" s="93"/>
      <c r="V2" s="93"/>
      <c r="W2" s="93"/>
      <c r="AD2" s="93"/>
      <c r="AE2" s="93"/>
      <c r="AF2" s="93"/>
      <c r="AG2" s="93"/>
      <c r="AH2" s="93"/>
      <c r="AI2" s="93"/>
      <c r="AJ2" s="93"/>
      <c r="AK2" s="92"/>
    </row>
    <row r="3" spans="1:40" ht="15" customHeight="1" x14ac:dyDescent="0.7">
      <c r="A3" s="6" t="s">
        <v>3</v>
      </c>
      <c r="B3" s="88"/>
      <c r="C3" s="88"/>
      <c r="D3" s="88"/>
      <c r="E3" s="88"/>
      <c r="F3" s="88"/>
      <c r="G3" s="88"/>
      <c r="H3" s="88"/>
      <c r="I3" s="88"/>
      <c r="J3" s="88"/>
      <c r="K3" s="88"/>
      <c r="L3" s="88"/>
      <c r="M3" s="88"/>
      <c r="N3" s="88"/>
      <c r="O3" s="88"/>
      <c r="P3" s="88"/>
      <c r="Q3" s="88"/>
      <c r="R3" s="88"/>
      <c r="S3" s="88"/>
      <c r="T3" s="88"/>
      <c r="U3" s="88"/>
      <c r="V3" s="88"/>
      <c r="W3" s="88"/>
      <c r="AD3" s="93"/>
      <c r="AE3" s="102"/>
      <c r="AF3" s="102"/>
      <c r="AG3" s="93"/>
      <c r="AH3" s="93"/>
      <c r="AI3" s="93"/>
      <c r="AJ3" s="93"/>
      <c r="AK3" s="92"/>
    </row>
    <row r="4" spans="1:40" ht="15" customHeight="1" x14ac:dyDescent="0.7">
      <c r="A4" s="93"/>
      <c r="B4" s="51">
        <v>43190</v>
      </c>
      <c r="C4" s="51">
        <v>43281</v>
      </c>
      <c r="D4" s="51">
        <v>43373</v>
      </c>
      <c r="E4" s="51">
        <v>43465</v>
      </c>
      <c r="F4" s="51">
        <v>43555</v>
      </c>
      <c r="G4" s="51">
        <v>43646</v>
      </c>
      <c r="H4" s="51">
        <v>43738</v>
      </c>
      <c r="I4" s="51">
        <v>43830</v>
      </c>
      <c r="J4" s="51">
        <v>43921</v>
      </c>
      <c r="K4" s="51">
        <v>44012</v>
      </c>
      <c r="L4" s="51">
        <v>44104</v>
      </c>
      <c r="M4" s="51">
        <v>44196</v>
      </c>
      <c r="N4" s="51">
        <v>44286</v>
      </c>
      <c r="O4" s="51">
        <v>44377</v>
      </c>
      <c r="P4" s="51">
        <v>44469</v>
      </c>
      <c r="Q4" s="51">
        <v>44561</v>
      </c>
      <c r="R4" s="52">
        <v>44651</v>
      </c>
      <c r="S4" s="52">
        <v>44742</v>
      </c>
      <c r="T4" s="52">
        <v>44834</v>
      </c>
      <c r="U4" s="52">
        <v>44926</v>
      </c>
      <c r="V4" s="52">
        <v>45016</v>
      </c>
      <c r="W4" s="52">
        <v>45107</v>
      </c>
      <c r="X4" s="52">
        <v>45199</v>
      </c>
      <c r="Y4" s="52">
        <v>45291</v>
      </c>
      <c r="Z4" s="52">
        <v>45382</v>
      </c>
      <c r="AA4" s="52">
        <v>45473</v>
      </c>
      <c r="AB4" s="52">
        <v>45565</v>
      </c>
      <c r="AC4" s="52">
        <v>45657</v>
      </c>
      <c r="AD4" s="93"/>
      <c r="AE4" s="51">
        <v>43100</v>
      </c>
      <c r="AF4" s="51">
        <v>43465</v>
      </c>
      <c r="AG4" s="51">
        <v>43830</v>
      </c>
      <c r="AH4" s="51">
        <v>44196</v>
      </c>
      <c r="AI4" s="51">
        <v>44561</v>
      </c>
      <c r="AJ4" s="52">
        <v>44926</v>
      </c>
      <c r="AK4" s="52">
        <v>45291</v>
      </c>
      <c r="AL4" s="52">
        <v>45657</v>
      </c>
    </row>
    <row r="5" spans="1:40" ht="15" customHeight="1" x14ac:dyDescent="0.7">
      <c r="A5" s="53" t="s">
        <v>109</v>
      </c>
      <c r="B5" s="101" t="s">
        <v>5</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93"/>
      <c r="AE5" s="87" t="s">
        <v>6</v>
      </c>
      <c r="AF5" s="87" t="s">
        <v>6</v>
      </c>
      <c r="AG5" s="87" t="s">
        <v>6</v>
      </c>
      <c r="AH5" s="87" t="s">
        <v>6</v>
      </c>
      <c r="AI5" s="87" t="s">
        <v>6</v>
      </c>
      <c r="AJ5" s="87" t="s">
        <v>6</v>
      </c>
      <c r="AK5" s="9" t="s">
        <v>6</v>
      </c>
      <c r="AL5" s="9" t="s">
        <v>6</v>
      </c>
    </row>
    <row r="6" spans="1:40" ht="15" customHeight="1" x14ac:dyDescent="0.7">
      <c r="A6" s="54" t="s">
        <v>110</v>
      </c>
      <c r="B6" s="10">
        <v>-465.5</v>
      </c>
      <c r="C6" s="10">
        <v>-4.0999999999999996</v>
      </c>
      <c r="D6" s="10">
        <v>-5.8</v>
      </c>
      <c r="E6" s="10">
        <v>-9.5</v>
      </c>
      <c r="F6" s="10">
        <v>-7.7</v>
      </c>
      <c r="G6" s="10">
        <v>-21.4</v>
      </c>
      <c r="H6" s="10">
        <v>-17</v>
      </c>
      <c r="I6" s="10">
        <v>-6.6</v>
      </c>
      <c r="J6" s="10">
        <v>39.299999999999997</v>
      </c>
      <c r="K6" s="10">
        <v>17.5</v>
      </c>
      <c r="L6" s="10">
        <v>32.700000000000003</v>
      </c>
      <c r="M6" s="10">
        <v>-345.8</v>
      </c>
      <c r="N6" s="55">
        <v>47600000</v>
      </c>
      <c r="O6" s="55">
        <v>88000000</v>
      </c>
      <c r="P6" s="55">
        <v>75600000</v>
      </c>
      <c r="Q6" s="55">
        <v>124600000</v>
      </c>
      <c r="R6" s="55">
        <v>79700000</v>
      </c>
      <c r="S6" s="55">
        <v>62000000</v>
      </c>
      <c r="T6" s="55">
        <v>83200000</v>
      </c>
      <c r="U6" s="55">
        <v>328300000</v>
      </c>
      <c r="V6" s="55">
        <v>69000000</v>
      </c>
      <c r="W6" s="55">
        <v>43200000</v>
      </c>
      <c r="X6" s="56">
        <v>114100000</v>
      </c>
      <c r="Y6" s="56">
        <v>227300000</v>
      </c>
      <c r="Z6" s="56">
        <v>132300000</v>
      </c>
      <c r="AA6" s="56">
        <v>110500000</v>
      </c>
      <c r="AB6" s="56">
        <v>106700000</v>
      </c>
      <c r="AC6" s="56">
        <v>102800000</v>
      </c>
      <c r="AD6" s="93"/>
      <c r="AE6" s="10">
        <v>-111.7</v>
      </c>
      <c r="AF6" s="10">
        <v>-484.9</v>
      </c>
      <c r="AG6" s="10">
        <v>-52.7</v>
      </c>
      <c r="AH6" s="10">
        <v>-256.3</v>
      </c>
      <c r="AI6" s="55">
        <v>335800000</v>
      </c>
      <c r="AJ6" s="56">
        <v>553200000</v>
      </c>
      <c r="AK6" s="56">
        <v>453600000</v>
      </c>
      <c r="AL6" s="56">
        <v>452300000</v>
      </c>
      <c r="AN6" s="1"/>
    </row>
    <row r="7" spans="1:40" ht="19.149999999999999" customHeight="1" x14ac:dyDescent="0.7">
      <c r="A7" s="54" t="s">
        <v>111</v>
      </c>
      <c r="B7" s="93"/>
      <c r="C7" s="93"/>
      <c r="D7" s="93"/>
      <c r="E7" s="93"/>
      <c r="F7" s="93"/>
      <c r="G7" s="93"/>
      <c r="H7" s="93"/>
      <c r="I7" s="93"/>
      <c r="J7" s="93"/>
      <c r="K7" s="93"/>
      <c r="L7" s="93"/>
      <c r="M7" s="93"/>
      <c r="N7" s="93"/>
      <c r="O7" s="93"/>
      <c r="P7" s="93"/>
      <c r="Q7" s="93"/>
      <c r="R7" s="93"/>
      <c r="S7" s="93"/>
      <c r="T7" s="93"/>
      <c r="U7" s="93"/>
      <c r="V7" s="93"/>
      <c r="W7" s="93"/>
      <c r="AB7" s="92"/>
      <c r="AD7" s="93"/>
      <c r="AE7" s="93"/>
      <c r="AF7" s="93"/>
      <c r="AG7" s="93"/>
      <c r="AH7" s="93"/>
      <c r="AI7" s="93"/>
      <c r="AK7" s="92"/>
    </row>
    <row r="8" spans="1:40" ht="15" customHeight="1" x14ac:dyDescent="0.7">
      <c r="A8" s="57" t="s">
        <v>112</v>
      </c>
      <c r="B8" s="17">
        <v>35.9</v>
      </c>
      <c r="C8" s="17">
        <v>40</v>
      </c>
      <c r="D8" s="17">
        <v>45.7</v>
      </c>
      <c r="E8" s="17">
        <v>45.2</v>
      </c>
      <c r="F8" s="17">
        <v>45.8</v>
      </c>
      <c r="G8" s="17">
        <v>46.1</v>
      </c>
      <c r="H8" s="17">
        <v>40.6</v>
      </c>
      <c r="I8" s="17">
        <v>41</v>
      </c>
      <c r="J8" s="17">
        <v>39.5</v>
      </c>
      <c r="K8" s="17">
        <v>40.1</v>
      </c>
      <c r="L8" s="17">
        <v>40.9</v>
      </c>
      <c r="M8" s="17">
        <v>38.799999999999997</v>
      </c>
      <c r="N8" s="58">
        <v>34700000</v>
      </c>
      <c r="O8" s="58">
        <v>36800000</v>
      </c>
      <c r="P8" s="58">
        <v>38800000</v>
      </c>
      <c r="Q8" s="59">
        <v>41100000</v>
      </c>
      <c r="R8" s="58">
        <v>39400000</v>
      </c>
      <c r="S8" s="58">
        <v>39221000</v>
      </c>
      <c r="T8" s="58">
        <v>38863000</v>
      </c>
      <c r="U8" s="58">
        <v>39600000</v>
      </c>
      <c r="V8" s="58">
        <v>42500000</v>
      </c>
      <c r="W8" s="58">
        <v>42700000</v>
      </c>
      <c r="X8" s="59">
        <v>41800000</v>
      </c>
      <c r="Y8" s="59">
        <v>43000000</v>
      </c>
      <c r="Z8" s="59">
        <v>31400000</v>
      </c>
      <c r="AA8" s="59">
        <v>32400000</v>
      </c>
      <c r="AB8" s="59">
        <v>35300000</v>
      </c>
      <c r="AC8" s="59">
        <v>38200000</v>
      </c>
      <c r="AD8" s="93"/>
      <c r="AE8" s="17">
        <v>181.8</v>
      </c>
      <c r="AF8" s="17">
        <v>166.8</v>
      </c>
      <c r="AG8" s="17">
        <v>173.5</v>
      </c>
      <c r="AH8" s="17">
        <v>159.30000000000001</v>
      </c>
      <c r="AI8" s="58">
        <v>151400000</v>
      </c>
      <c r="AJ8" s="59">
        <v>157084000</v>
      </c>
      <c r="AK8" s="59">
        <v>170000000</v>
      </c>
      <c r="AL8" s="59">
        <v>137300000</v>
      </c>
      <c r="AN8" s="1"/>
    </row>
    <row r="9" spans="1:40" ht="15" customHeight="1" x14ac:dyDescent="0.7">
      <c r="A9" s="57" t="s">
        <v>28</v>
      </c>
      <c r="B9" s="17">
        <v>486.5</v>
      </c>
      <c r="C9" s="17">
        <v>55.1</v>
      </c>
      <c r="D9" s="17">
        <v>55</v>
      </c>
      <c r="E9" s="17">
        <v>53.5</v>
      </c>
      <c r="F9" s="17">
        <v>55.6</v>
      </c>
      <c r="G9" s="17">
        <v>68.099999999999994</v>
      </c>
      <c r="H9" s="17">
        <v>68.2</v>
      </c>
      <c r="I9" s="17">
        <v>69.3</v>
      </c>
      <c r="J9" s="17">
        <v>39.799999999999997</v>
      </c>
      <c r="K9" s="17">
        <v>76.599999999999994</v>
      </c>
      <c r="L9" s="17">
        <v>75.7</v>
      </c>
      <c r="M9" s="17">
        <v>69.400000000000006</v>
      </c>
      <c r="N9" s="58">
        <v>67900000</v>
      </c>
      <c r="O9" s="58">
        <v>73900000</v>
      </c>
      <c r="P9" s="58">
        <v>72800000</v>
      </c>
      <c r="Q9" s="59">
        <v>72500000</v>
      </c>
      <c r="R9" s="58">
        <v>72300000</v>
      </c>
      <c r="S9" s="58">
        <v>84952000</v>
      </c>
      <c r="T9" s="58">
        <v>86137000</v>
      </c>
      <c r="U9" s="58">
        <v>87300000</v>
      </c>
      <c r="V9" s="58">
        <v>76000000</v>
      </c>
      <c r="W9" s="58">
        <v>95300000</v>
      </c>
      <c r="X9" s="59">
        <v>83800000</v>
      </c>
      <c r="Y9" s="59">
        <v>82900000</v>
      </c>
      <c r="Z9" s="59">
        <v>78000000</v>
      </c>
      <c r="AA9" s="59">
        <v>90500000</v>
      </c>
      <c r="AB9" s="59">
        <v>92300000</v>
      </c>
      <c r="AC9" s="59">
        <v>85700000</v>
      </c>
      <c r="AD9" s="93"/>
      <c r="AE9" s="17">
        <v>164.6</v>
      </c>
      <c r="AF9" s="17">
        <v>650.1</v>
      </c>
      <c r="AG9" s="17">
        <v>261.2</v>
      </c>
      <c r="AH9" s="17">
        <v>261.5</v>
      </c>
      <c r="AI9" s="58">
        <v>287100000</v>
      </c>
      <c r="AJ9" s="59">
        <v>330689000</v>
      </c>
      <c r="AK9" s="59">
        <v>338000000</v>
      </c>
      <c r="AL9" s="59">
        <v>346500000</v>
      </c>
      <c r="AN9" s="1"/>
    </row>
    <row r="10" spans="1:40" ht="15" customHeight="1" x14ac:dyDescent="0.7">
      <c r="A10" s="60" t="s">
        <v>113</v>
      </c>
      <c r="B10" s="17">
        <v>0</v>
      </c>
      <c r="C10" s="17">
        <v>0</v>
      </c>
      <c r="D10" s="17">
        <v>0</v>
      </c>
      <c r="E10" s="17">
        <v>0</v>
      </c>
      <c r="F10" s="17">
        <v>0</v>
      </c>
      <c r="G10" s="17">
        <v>0</v>
      </c>
      <c r="H10" s="17">
        <v>0</v>
      </c>
      <c r="I10" s="17">
        <v>0</v>
      </c>
      <c r="J10" s="17">
        <v>0</v>
      </c>
      <c r="K10" s="17">
        <v>0</v>
      </c>
      <c r="L10" s="17">
        <v>0</v>
      </c>
      <c r="M10" s="17">
        <v>398.2</v>
      </c>
      <c r="N10" s="58">
        <v>17300000</v>
      </c>
      <c r="O10" s="58">
        <v>0</v>
      </c>
      <c r="P10" s="58">
        <v>0</v>
      </c>
      <c r="Q10" s="59">
        <v>400000</v>
      </c>
      <c r="R10" s="58">
        <v>0</v>
      </c>
      <c r="S10" s="58">
        <v>8700000</v>
      </c>
      <c r="T10" s="58">
        <v>4033000</v>
      </c>
      <c r="U10" s="58">
        <v>162500000</v>
      </c>
      <c r="V10" s="58">
        <v>0</v>
      </c>
      <c r="W10" s="58">
        <v>2200000</v>
      </c>
      <c r="X10" s="59">
        <v>0</v>
      </c>
      <c r="Y10" s="59">
        <v>-157400000</v>
      </c>
      <c r="Z10" s="59">
        <v>0</v>
      </c>
      <c r="AA10" s="59">
        <v>0</v>
      </c>
      <c r="AB10" s="59">
        <v>0</v>
      </c>
      <c r="AC10" s="59">
        <v>100000</v>
      </c>
      <c r="AD10" s="93"/>
      <c r="AE10" s="17">
        <v>0</v>
      </c>
      <c r="AF10" s="17">
        <v>0</v>
      </c>
      <c r="AG10" s="17">
        <v>0</v>
      </c>
      <c r="AH10" s="17">
        <v>398.2</v>
      </c>
      <c r="AI10" s="58">
        <v>17700000</v>
      </c>
      <c r="AJ10" s="59">
        <v>175233000</v>
      </c>
      <c r="AK10" s="59">
        <v>-155200000</v>
      </c>
      <c r="AL10" s="59">
        <v>100000</v>
      </c>
      <c r="AN10" s="1"/>
    </row>
    <row r="11" spans="1:40" ht="15" customHeight="1" x14ac:dyDescent="0.7">
      <c r="A11" s="60" t="s">
        <v>114</v>
      </c>
      <c r="B11" s="17">
        <v>0</v>
      </c>
      <c r="C11" s="17">
        <v>0</v>
      </c>
      <c r="D11" s="17">
        <v>0</v>
      </c>
      <c r="E11" s="17">
        <v>0</v>
      </c>
      <c r="F11" s="17">
        <v>0</v>
      </c>
      <c r="G11" s="17">
        <v>0</v>
      </c>
      <c r="H11" s="17">
        <v>0</v>
      </c>
      <c r="I11" s="17">
        <v>0</v>
      </c>
      <c r="J11" s="17">
        <v>0</v>
      </c>
      <c r="K11" s="17">
        <v>0</v>
      </c>
      <c r="L11" s="17">
        <v>0</v>
      </c>
      <c r="M11" s="17">
        <v>0</v>
      </c>
      <c r="N11" s="58">
        <v>700000</v>
      </c>
      <c r="O11" s="58">
        <v>1000000</v>
      </c>
      <c r="P11" s="58">
        <v>1100000</v>
      </c>
      <c r="Q11" s="59">
        <v>1000000</v>
      </c>
      <c r="R11" s="58">
        <v>1000000</v>
      </c>
      <c r="S11" s="58">
        <v>1100000</v>
      </c>
      <c r="T11" s="58">
        <v>1000000</v>
      </c>
      <c r="U11" s="58">
        <v>1100000</v>
      </c>
      <c r="V11" s="58">
        <v>1000000</v>
      </c>
      <c r="W11" s="58">
        <v>1100000</v>
      </c>
      <c r="X11" s="59">
        <v>1100000</v>
      </c>
      <c r="Y11" s="59">
        <v>1000000</v>
      </c>
      <c r="Z11" s="59">
        <v>1100000</v>
      </c>
      <c r="AA11" s="59">
        <v>1000000</v>
      </c>
      <c r="AB11" s="59">
        <v>1100000</v>
      </c>
      <c r="AC11" s="59">
        <v>1400000</v>
      </c>
      <c r="AD11" s="93"/>
      <c r="AE11" s="17">
        <v>0</v>
      </c>
      <c r="AF11" s="17">
        <v>0</v>
      </c>
      <c r="AG11" s="17">
        <v>0</v>
      </c>
      <c r="AH11" s="17">
        <v>0</v>
      </c>
      <c r="AI11" s="58">
        <v>3800000</v>
      </c>
      <c r="AJ11" s="59">
        <v>4200000</v>
      </c>
      <c r="AK11" s="59">
        <v>4200000</v>
      </c>
      <c r="AL11" s="59">
        <v>4600000</v>
      </c>
      <c r="AN11" s="1"/>
    </row>
    <row r="12" spans="1:40" ht="15" customHeight="1" x14ac:dyDescent="0.7">
      <c r="A12" s="60" t="s">
        <v>115</v>
      </c>
      <c r="B12" s="17">
        <v>0</v>
      </c>
      <c r="C12" s="17">
        <v>0</v>
      </c>
      <c r="D12" s="17">
        <v>0</v>
      </c>
      <c r="E12" s="17">
        <v>0</v>
      </c>
      <c r="F12" s="17">
        <v>0</v>
      </c>
      <c r="G12" s="17">
        <v>-7.4</v>
      </c>
      <c r="H12" s="17">
        <v>1.7</v>
      </c>
      <c r="I12" s="17">
        <v>1.2</v>
      </c>
      <c r="J12" s="17">
        <v>-11</v>
      </c>
      <c r="K12" s="17">
        <v>-6.5</v>
      </c>
      <c r="L12" s="17">
        <v>0</v>
      </c>
      <c r="M12" s="17">
        <v>0</v>
      </c>
      <c r="N12" s="58">
        <v>0</v>
      </c>
      <c r="O12" s="58">
        <v>0</v>
      </c>
      <c r="P12" s="58">
        <v>0</v>
      </c>
      <c r="Q12" s="59">
        <v>0</v>
      </c>
      <c r="R12" s="58">
        <v>0</v>
      </c>
      <c r="S12" s="58">
        <v>-5000000</v>
      </c>
      <c r="T12" s="58">
        <v>0</v>
      </c>
      <c r="U12" s="58">
        <v>0</v>
      </c>
      <c r="V12" s="58">
        <v>0</v>
      </c>
      <c r="W12" s="58">
        <v>0</v>
      </c>
      <c r="X12" s="59">
        <v>0</v>
      </c>
      <c r="Y12" s="59">
        <v>0</v>
      </c>
      <c r="Z12" s="59">
        <v>0</v>
      </c>
      <c r="AA12" s="59">
        <v>0</v>
      </c>
      <c r="AB12" s="59">
        <v>0</v>
      </c>
      <c r="AC12" s="59">
        <v>200000</v>
      </c>
      <c r="AD12" s="93"/>
      <c r="AE12" s="17">
        <v>0</v>
      </c>
      <c r="AF12" s="17">
        <v>0</v>
      </c>
      <c r="AG12" s="17">
        <v>-4.5</v>
      </c>
      <c r="AH12" s="17">
        <v>-17.5</v>
      </c>
      <c r="AI12" s="58">
        <v>0</v>
      </c>
      <c r="AJ12" s="59">
        <v>-5000000</v>
      </c>
      <c r="AK12" s="59">
        <v>0</v>
      </c>
      <c r="AL12" s="59">
        <v>200000</v>
      </c>
      <c r="AN12" s="1"/>
    </row>
    <row r="13" spans="1:40" ht="15" customHeight="1" x14ac:dyDescent="0.7">
      <c r="A13" s="60" t="s">
        <v>116</v>
      </c>
      <c r="B13" s="17">
        <v>2.4</v>
      </c>
      <c r="C13" s="17">
        <v>2.9</v>
      </c>
      <c r="D13" s="17">
        <v>3.2</v>
      </c>
      <c r="E13" s="17">
        <v>3.6</v>
      </c>
      <c r="F13" s="17">
        <v>3.9</v>
      </c>
      <c r="G13" s="17">
        <v>4.2</v>
      </c>
      <c r="H13" s="17">
        <v>4.5999999999999996</v>
      </c>
      <c r="I13" s="17">
        <v>4.8</v>
      </c>
      <c r="J13" s="17">
        <v>5.0999999999999996</v>
      </c>
      <c r="K13" s="17">
        <v>5.7</v>
      </c>
      <c r="L13" s="17">
        <v>6.7</v>
      </c>
      <c r="M13" s="17">
        <v>6.9</v>
      </c>
      <c r="N13" s="58">
        <v>7700000</v>
      </c>
      <c r="O13" s="58">
        <v>7700000</v>
      </c>
      <c r="P13" s="58">
        <v>8200000</v>
      </c>
      <c r="Q13" s="59">
        <v>8700000</v>
      </c>
      <c r="R13" s="58">
        <v>9000000</v>
      </c>
      <c r="S13" s="58">
        <v>9697000</v>
      </c>
      <c r="T13" s="58">
        <v>10209000</v>
      </c>
      <c r="U13" s="58">
        <v>10600000</v>
      </c>
      <c r="V13" s="58">
        <v>10694000</v>
      </c>
      <c r="W13" s="58">
        <v>10100000</v>
      </c>
      <c r="X13" s="59">
        <v>9400000</v>
      </c>
      <c r="Y13" s="59">
        <v>8400000</v>
      </c>
      <c r="Z13" s="59">
        <v>7500000</v>
      </c>
      <c r="AA13" s="59">
        <v>7400000</v>
      </c>
      <c r="AB13" s="59">
        <v>7700000</v>
      </c>
      <c r="AC13" s="59">
        <v>7700000</v>
      </c>
      <c r="AD13" s="93"/>
      <c r="AE13" s="17">
        <v>6.6</v>
      </c>
      <c r="AF13" s="17">
        <v>12.1</v>
      </c>
      <c r="AG13" s="17">
        <v>17.5</v>
      </c>
      <c r="AH13" s="17">
        <v>24.4</v>
      </c>
      <c r="AI13" s="58">
        <v>32300000</v>
      </c>
      <c r="AJ13" s="59">
        <v>39506000</v>
      </c>
      <c r="AK13" s="59">
        <v>38600000</v>
      </c>
      <c r="AL13" s="59">
        <v>30300000</v>
      </c>
      <c r="AN13" s="1"/>
    </row>
    <row r="14" spans="1:40" ht="15" customHeight="1" x14ac:dyDescent="0.7">
      <c r="A14" s="60" t="s">
        <v>117</v>
      </c>
      <c r="B14" s="17">
        <v>0</v>
      </c>
      <c r="C14" s="17">
        <v>0</v>
      </c>
      <c r="D14" s="17">
        <v>0</v>
      </c>
      <c r="E14" s="17">
        <v>0</v>
      </c>
      <c r="F14" s="17">
        <v>0</v>
      </c>
      <c r="G14" s="17">
        <v>0</v>
      </c>
      <c r="H14" s="17">
        <v>0</v>
      </c>
      <c r="I14" s="17">
        <v>0</v>
      </c>
      <c r="J14" s="17">
        <v>0</v>
      </c>
      <c r="K14" s="17">
        <v>0</v>
      </c>
      <c r="L14" s="17">
        <v>0</v>
      </c>
      <c r="M14" s="17">
        <v>0</v>
      </c>
      <c r="N14" s="17">
        <v>0</v>
      </c>
      <c r="O14" s="17">
        <v>0</v>
      </c>
      <c r="P14" s="17">
        <v>0</v>
      </c>
      <c r="Q14" s="18">
        <v>0</v>
      </c>
      <c r="R14" s="17">
        <v>0</v>
      </c>
      <c r="S14" s="17">
        <v>0</v>
      </c>
      <c r="T14" s="17">
        <v>0</v>
      </c>
      <c r="U14" s="17">
        <v>0</v>
      </c>
      <c r="V14" s="17">
        <v>0</v>
      </c>
      <c r="W14" s="17">
        <v>0</v>
      </c>
      <c r="X14" s="18">
        <v>0</v>
      </c>
      <c r="Y14" s="18">
        <v>0</v>
      </c>
      <c r="Z14" s="18">
        <v>0</v>
      </c>
      <c r="AA14" s="18">
        <v>0</v>
      </c>
      <c r="AB14" s="18">
        <v>0</v>
      </c>
      <c r="AC14" s="18">
        <v>0</v>
      </c>
      <c r="AD14" s="93"/>
      <c r="AE14" s="17">
        <v>9.4</v>
      </c>
      <c r="AF14" s="17">
        <v>0</v>
      </c>
      <c r="AG14" s="17">
        <v>0</v>
      </c>
      <c r="AH14" s="17">
        <v>0</v>
      </c>
      <c r="AI14" s="58">
        <v>0</v>
      </c>
      <c r="AJ14" s="59">
        <v>0</v>
      </c>
      <c r="AK14" s="59">
        <v>0</v>
      </c>
      <c r="AL14" s="59">
        <v>0</v>
      </c>
      <c r="AN14" s="1"/>
    </row>
    <row r="15" spans="1:40" ht="15" customHeight="1" x14ac:dyDescent="0.7">
      <c r="A15" s="60" t="s">
        <v>118</v>
      </c>
      <c r="B15" s="93"/>
      <c r="C15" s="93"/>
      <c r="D15" s="93"/>
      <c r="E15" s="93"/>
      <c r="F15" s="93"/>
      <c r="G15" s="93"/>
      <c r="H15" s="93"/>
      <c r="I15" s="93"/>
      <c r="J15" s="93"/>
      <c r="K15" s="93"/>
      <c r="L15" s="93"/>
      <c r="M15" s="93"/>
      <c r="N15" s="93"/>
      <c r="O15" s="93"/>
      <c r="P15" s="93"/>
      <c r="Q15" s="93"/>
      <c r="R15" s="59">
        <v>17200000</v>
      </c>
      <c r="S15" s="59">
        <v>15700000</v>
      </c>
      <c r="T15" s="59">
        <v>15300000</v>
      </c>
      <c r="U15" s="59">
        <v>15600000</v>
      </c>
      <c r="V15" s="59">
        <v>12700000</v>
      </c>
      <c r="W15" s="59">
        <v>10800000</v>
      </c>
      <c r="X15" s="59">
        <v>10500000</v>
      </c>
      <c r="Y15" s="59">
        <v>9500000</v>
      </c>
      <c r="Z15" s="59">
        <v>9300000</v>
      </c>
      <c r="AA15" s="59">
        <v>8800000</v>
      </c>
      <c r="AB15" s="59">
        <v>9000000</v>
      </c>
      <c r="AC15" s="59">
        <v>8800000</v>
      </c>
      <c r="AD15" s="93"/>
      <c r="AE15" s="93"/>
      <c r="AF15" s="93"/>
      <c r="AG15" s="93"/>
      <c r="AH15" s="93"/>
      <c r="AI15" s="93"/>
      <c r="AJ15" s="59">
        <v>63800000</v>
      </c>
      <c r="AK15" s="59">
        <v>43500000</v>
      </c>
      <c r="AL15" s="59">
        <v>35900000</v>
      </c>
      <c r="AN15" s="1"/>
    </row>
    <row r="16" spans="1:40" ht="15" customHeight="1" x14ac:dyDescent="0.7">
      <c r="A16" s="60" t="s">
        <v>119</v>
      </c>
      <c r="B16" s="93"/>
      <c r="C16" s="93"/>
      <c r="D16" s="93"/>
      <c r="E16" s="93"/>
      <c r="F16" s="93"/>
      <c r="G16" s="93"/>
      <c r="H16" s="93"/>
      <c r="I16" s="93"/>
      <c r="J16" s="93"/>
      <c r="K16" s="93"/>
      <c r="L16" s="93"/>
      <c r="M16" s="93"/>
      <c r="N16" s="93"/>
      <c r="O16" s="93"/>
      <c r="P16" s="93"/>
      <c r="Q16" s="93"/>
      <c r="R16" s="59">
        <v>6400000</v>
      </c>
      <c r="S16" s="59">
        <v>7700000</v>
      </c>
      <c r="T16" s="59">
        <v>4400000</v>
      </c>
      <c r="U16" s="59">
        <v>-414800000</v>
      </c>
      <c r="V16" s="59">
        <v>3400000</v>
      </c>
      <c r="W16" s="59">
        <v>4100000</v>
      </c>
      <c r="X16" s="59">
        <v>4200000</v>
      </c>
      <c r="Y16" s="59">
        <v>26700000</v>
      </c>
      <c r="Z16" s="59">
        <v>-500000</v>
      </c>
      <c r="AA16" s="59">
        <v>1000000</v>
      </c>
      <c r="AB16" s="59">
        <v>2700000</v>
      </c>
      <c r="AC16" s="59">
        <v>-8600000</v>
      </c>
      <c r="AD16" s="93"/>
      <c r="AE16" s="93"/>
      <c r="AF16" s="93"/>
      <c r="AG16" s="93"/>
      <c r="AH16" s="93"/>
      <c r="AI16" s="93"/>
      <c r="AJ16" s="59">
        <v>-396300000</v>
      </c>
      <c r="AK16" s="59">
        <v>38400000</v>
      </c>
      <c r="AL16" s="59">
        <v>-5400000</v>
      </c>
      <c r="AN16" s="1"/>
    </row>
    <row r="17" spans="1:40" ht="15" customHeight="1" x14ac:dyDescent="0.7">
      <c r="A17" s="60" t="s">
        <v>120</v>
      </c>
      <c r="B17" s="17">
        <v>-0.6</v>
      </c>
      <c r="C17" s="17">
        <v>-0.5</v>
      </c>
      <c r="D17" s="17">
        <v>0.2</v>
      </c>
      <c r="E17" s="17">
        <v>-1</v>
      </c>
      <c r="F17" s="17">
        <v>-4.4000000000000004</v>
      </c>
      <c r="G17" s="17">
        <v>-3.2</v>
      </c>
      <c r="H17" s="17">
        <v>-0.7</v>
      </c>
      <c r="I17" s="17">
        <v>-3.8</v>
      </c>
      <c r="J17" s="17">
        <v>1.2</v>
      </c>
      <c r="K17" s="17">
        <v>-1.3</v>
      </c>
      <c r="L17" s="17">
        <v>-0.8</v>
      </c>
      <c r="M17" s="17">
        <v>-1.7</v>
      </c>
      <c r="N17" s="58">
        <v>-900000</v>
      </c>
      <c r="O17" s="58">
        <v>-5300000</v>
      </c>
      <c r="P17" s="58">
        <v>700000</v>
      </c>
      <c r="Q17" s="58">
        <v>1100000</v>
      </c>
      <c r="R17" s="59">
        <v>1800000</v>
      </c>
      <c r="S17" s="59">
        <v>1500000</v>
      </c>
      <c r="T17" s="59">
        <v>4200000</v>
      </c>
      <c r="U17" s="59">
        <v>-8300000</v>
      </c>
      <c r="V17" s="58">
        <v>700000</v>
      </c>
      <c r="W17" s="58">
        <v>-200000</v>
      </c>
      <c r="X17" s="59">
        <v>1800000</v>
      </c>
      <c r="Y17" s="59">
        <v>-2900000</v>
      </c>
      <c r="Z17" s="59">
        <v>1200000</v>
      </c>
      <c r="AA17" s="59">
        <v>-1100000</v>
      </c>
      <c r="AB17" s="59">
        <v>-5300000</v>
      </c>
      <c r="AC17" s="59">
        <v>9000000</v>
      </c>
      <c r="AD17" s="93"/>
      <c r="AE17" s="17">
        <v>-1.7</v>
      </c>
      <c r="AF17" s="17">
        <v>-1.9</v>
      </c>
      <c r="AG17" s="17">
        <v>-12.1</v>
      </c>
      <c r="AH17" s="17">
        <v>-2.6</v>
      </c>
      <c r="AI17" s="58">
        <v>-4400000</v>
      </c>
      <c r="AJ17" s="59">
        <v>-800000</v>
      </c>
      <c r="AK17" s="59">
        <v>-600000</v>
      </c>
      <c r="AL17" s="59">
        <v>3800000</v>
      </c>
      <c r="AN17" s="1"/>
    </row>
    <row r="18" spans="1:40" ht="15" customHeight="1" x14ac:dyDescent="0.7">
      <c r="A18" s="61" t="s">
        <v>121</v>
      </c>
      <c r="B18" s="93"/>
      <c r="C18" s="93"/>
      <c r="D18" s="93"/>
      <c r="E18" s="93"/>
      <c r="F18" s="93"/>
      <c r="G18" s="93"/>
      <c r="H18" s="93"/>
      <c r="I18" s="93"/>
      <c r="J18" s="93"/>
      <c r="K18" s="93"/>
      <c r="L18" s="93"/>
      <c r="M18" s="93"/>
      <c r="N18" s="93"/>
      <c r="O18" s="93"/>
      <c r="P18" s="93"/>
      <c r="Q18" s="93"/>
      <c r="V18" s="93"/>
      <c r="W18" s="93"/>
      <c r="AB18" s="92"/>
      <c r="AD18" s="93"/>
      <c r="AE18" s="93"/>
      <c r="AF18" s="93"/>
      <c r="AG18" s="93"/>
      <c r="AH18" s="93"/>
      <c r="AI18" s="93"/>
      <c r="AK18" s="92"/>
      <c r="AN18" s="1"/>
    </row>
    <row r="19" spans="1:40" ht="15" customHeight="1" x14ac:dyDescent="0.7">
      <c r="A19" s="60" t="s">
        <v>74</v>
      </c>
      <c r="B19" s="17">
        <v>3.6</v>
      </c>
      <c r="C19" s="17">
        <v>-5.5</v>
      </c>
      <c r="D19" s="17">
        <v>2.2999999999999998</v>
      </c>
      <c r="E19" s="17">
        <v>-0.3</v>
      </c>
      <c r="F19" s="17">
        <v>-5.0999999999999996</v>
      </c>
      <c r="G19" s="17">
        <v>-3.4</v>
      </c>
      <c r="H19" s="17">
        <v>-1</v>
      </c>
      <c r="I19" s="17">
        <v>2</v>
      </c>
      <c r="J19" s="17">
        <v>-1.2</v>
      </c>
      <c r="K19" s="17">
        <v>-7.6</v>
      </c>
      <c r="L19" s="17">
        <v>-4.0999999999999996</v>
      </c>
      <c r="M19" s="17">
        <v>7.4</v>
      </c>
      <c r="N19" s="58">
        <v>-7100000</v>
      </c>
      <c r="O19" s="58">
        <v>-1500000</v>
      </c>
      <c r="P19" s="58">
        <v>11200000</v>
      </c>
      <c r="Q19" s="58">
        <v>-8800000</v>
      </c>
      <c r="R19" s="59">
        <v>4800000</v>
      </c>
      <c r="S19" s="59">
        <v>-3000000</v>
      </c>
      <c r="T19" s="59">
        <v>-4400000</v>
      </c>
      <c r="U19" s="59">
        <v>-2900000</v>
      </c>
      <c r="V19" s="58">
        <v>-3800000</v>
      </c>
      <c r="W19" s="58">
        <v>-2700000</v>
      </c>
      <c r="X19" s="59">
        <v>-4100000</v>
      </c>
      <c r="Y19" s="59">
        <v>-3900000</v>
      </c>
      <c r="Z19" s="59">
        <v>1600000</v>
      </c>
      <c r="AA19" s="59">
        <v>-500000</v>
      </c>
      <c r="AB19" s="59">
        <v>-1500000</v>
      </c>
      <c r="AC19" s="59">
        <v>-2000000</v>
      </c>
      <c r="AD19" s="93"/>
      <c r="AE19" s="17">
        <v>-14.4</v>
      </c>
      <c r="AF19" s="17">
        <v>0.1</v>
      </c>
      <c r="AG19" s="17">
        <v>-7.5</v>
      </c>
      <c r="AH19" s="17">
        <v>-5.5</v>
      </c>
      <c r="AI19" s="58">
        <v>-6200000</v>
      </c>
      <c r="AJ19" s="59">
        <v>-5500000</v>
      </c>
      <c r="AK19" s="59">
        <v>-14500000</v>
      </c>
      <c r="AL19" s="59">
        <v>-2400000</v>
      </c>
      <c r="AN19" s="1"/>
    </row>
    <row r="20" spans="1:40" ht="15" customHeight="1" x14ac:dyDescent="0.7">
      <c r="A20" s="60" t="s">
        <v>75</v>
      </c>
      <c r="B20" s="17">
        <v>-1.5</v>
      </c>
      <c r="C20" s="17">
        <v>-32.4</v>
      </c>
      <c r="D20" s="17">
        <v>-13.4</v>
      </c>
      <c r="E20" s="17">
        <v>-0.6</v>
      </c>
      <c r="F20" s="17">
        <v>-14.2</v>
      </c>
      <c r="G20" s="17">
        <v>-4.3</v>
      </c>
      <c r="H20" s="17">
        <v>-7.6</v>
      </c>
      <c r="I20" s="17">
        <v>7.9</v>
      </c>
      <c r="J20" s="17">
        <v>-14.7</v>
      </c>
      <c r="K20" s="17">
        <v>-7.7</v>
      </c>
      <c r="L20" s="17">
        <v>-1.6</v>
      </c>
      <c r="M20" s="17">
        <v>-15.4</v>
      </c>
      <c r="N20" s="58">
        <v>-12300000</v>
      </c>
      <c r="O20" s="58">
        <v>-11500000</v>
      </c>
      <c r="P20" s="58">
        <v>-24000000</v>
      </c>
      <c r="Q20" s="58">
        <v>-10600000</v>
      </c>
      <c r="R20" s="59">
        <v>-9700000</v>
      </c>
      <c r="S20" s="59">
        <v>-16500000</v>
      </c>
      <c r="T20" s="59">
        <v>2600000</v>
      </c>
      <c r="U20" s="59">
        <v>-26400000</v>
      </c>
      <c r="V20" s="58">
        <v>-7200000</v>
      </c>
      <c r="W20" s="58">
        <v>-10400000</v>
      </c>
      <c r="X20" s="59">
        <v>-6400000</v>
      </c>
      <c r="Y20" s="59">
        <v>-17100000</v>
      </c>
      <c r="Z20" s="59">
        <v>-10700000</v>
      </c>
      <c r="AA20" s="59">
        <v>-11000000</v>
      </c>
      <c r="AB20" s="59">
        <v>10500000</v>
      </c>
      <c r="AC20" s="59">
        <v>5800000</v>
      </c>
      <c r="AD20" s="93"/>
      <c r="AE20" s="17">
        <v>-18.2</v>
      </c>
      <c r="AF20" s="17">
        <v>-47.9</v>
      </c>
      <c r="AG20" s="17">
        <v>-18.2</v>
      </c>
      <c r="AH20" s="17">
        <v>-39.4</v>
      </c>
      <c r="AI20" s="58">
        <v>-58400000</v>
      </c>
      <c r="AJ20" s="59">
        <v>-50000000</v>
      </c>
      <c r="AK20" s="59">
        <v>-41100000</v>
      </c>
      <c r="AL20" s="59">
        <v>-5400000</v>
      </c>
      <c r="AN20" s="1"/>
    </row>
    <row r="21" spans="1:40" ht="15.95" customHeight="1" x14ac:dyDescent="0.7">
      <c r="A21" s="60" t="s">
        <v>82</v>
      </c>
      <c r="B21" s="17">
        <v>-5.7</v>
      </c>
      <c r="C21" s="17">
        <v>-11.8</v>
      </c>
      <c r="D21" s="17">
        <v>7.1</v>
      </c>
      <c r="E21" s="17">
        <v>-0.8</v>
      </c>
      <c r="F21" s="17">
        <v>11.2</v>
      </c>
      <c r="G21" s="17">
        <v>15</v>
      </c>
      <c r="H21" s="17">
        <v>15.6</v>
      </c>
      <c r="I21" s="17">
        <v>19.399999999999999</v>
      </c>
      <c r="J21" s="17">
        <v>17.8</v>
      </c>
      <c r="K21" s="17">
        <v>15.3</v>
      </c>
      <c r="L21" s="17">
        <v>22.3</v>
      </c>
      <c r="M21" s="17">
        <v>6.6</v>
      </c>
      <c r="N21" s="58">
        <v>17900000</v>
      </c>
      <c r="O21" s="58">
        <v>21200000</v>
      </c>
      <c r="P21" s="58">
        <v>26900000</v>
      </c>
      <c r="Q21" s="58">
        <v>-15500000</v>
      </c>
      <c r="R21" s="59">
        <v>2500000</v>
      </c>
      <c r="S21" s="59">
        <v>2700000</v>
      </c>
      <c r="T21" s="59">
        <v>-1300000</v>
      </c>
      <c r="U21" s="59">
        <v>-13600000</v>
      </c>
      <c r="V21" s="58">
        <v>1100000</v>
      </c>
      <c r="W21" s="58">
        <v>2600000</v>
      </c>
      <c r="X21" s="59">
        <v>2800000</v>
      </c>
      <c r="Y21" s="59">
        <v>16800000</v>
      </c>
      <c r="Z21" s="59">
        <v>900000</v>
      </c>
      <c r="AA21" s="59">
        <v>1100000</v>
      </c>
      <c r="AB21" s="59">
        <v>1300000</v>
      </c>
      <c r="AC21" s="59">
        <v>3100000</v>
      </c>
      <c r="AD21" s="93"/>
      <c r="AE21" s="17">
        <v>-10.6</v>
      </c>
      <c r="AF21" s="17">
        <v>-11.2</v>
      </c>
      <c r="AG21" s="17">
        <v>61.2</v>
      </c>
      <c r="AH21" s="17">
        <v>62</v>
      </c>
      <c r="AI21" s="58">
        <v>50500000</v>
      </c>
      <c r="AJ21" s="59">
        <v>-9700000</v>
      </c>
      <c r="AK21" s="59">
        <v>23300000</v>
      </c>
      <c r="AL21" s="59">
        <v>6400000</v>
      </c>
      <c r="AN21" s="1"/>
    </row>
    <row r="22" spans="1:40" ht="15" customHeight="1" x14ac:dyDescent="0.7">
      <c r="A22" s="57" t="s">
        <v>86</v>
      </c>
      <c r="B22" s="17">
        <v>-2.8</v>
      </c>
      <c r="C22" s="17">
        <v>-5.7</v>
      </c>
      <c r="D22" s="17">
        <v>4.5999999999999996</v>
      </c>
      <c r="E22" s="17">
        <v>2.2000000000000002</v>
      </c>
      <c r="F22" s="17">
        <v>-5.2</v>
      </c>
      <c r="G22" s="17">
        <v>3.4</v>
      </c>
      <c r="H22" s="17">
        <v>-0.6</v>
      </c>
      <c r="I22" s="17">
        <v>8.8000000000000007</v>
      </c>
      <c r="J22" s="17">
        <v>-7.8</v>
      </c>
      <c r="K22" s="17">
        <v>-5</v>
      </c>
      <c r="L22" s="17">
        <v>3.9</v>
      </c>
      <c r="M22" s="17">
        <v>-11</v>
      </c>
      <c r="N22" s="58">
        <v>10100000</v>
      </c>
      <c r="O22" s="58">
        <v>2100000</v>
      </c>
      <c r="P22" s="58">
        <v>-7500000</v>
      </c>
      <c r="Q22" s="58">
        <v>2900000</v>
      </c>
      <c r="R22" s="58">
        <v>-1000000</v>
      </c>
      <c r="S22" s="58">
        <v>2400000</v>
      </c>
      <c r="T22" s="59">
        <v>8900000</v>
      </c>
      <c r="U22" s="59">
        <v>2700000</v>
      </c>
      <c r="V22" s="58">
        <v>-300000</v>
      </c>
      <c r="W22" s="58">
        <v>7200000</v>
      </c>
      <c r="X22" s="59">
        <v>500000</v>
      </c>
      <c r="Y22" s="59">
        <v>-6200000</v>
      </c>
      <c r="Z22" s="59">
        <v>-8200000</v>
      </c>
      <c r="AA22" s="59">
        <v>6400000</v>
      </c>
      <c r="AB22" s="59">
        <v>-2000000</v>
      </c>
      <c r="AC22" s="59">
        <v>-700000</v>
      </c>
      <c r="AD22" s="93"/>
      <c r="AE22" s="17">
        <v>16.2</v>
      </c>
      <c r="AF22" s="17">
        <v>-1.7</v>
      </c>
      <c r="AG22" s="17">
        <v>6.4</v>
      </c>
      <c r="AH22" s="17">
        <v>-19.899999999999999</v>
      </c>
      <c r="AI22" s="58">
        <v>7600000</v>
      </c>
      <c r="AJ22" s="59">
        <v>13000000</v>
      </c>
      <c r="AK22" s="59">
        <v>1200000</v>
      </c>
      <c r="AL22" s="59">
        <v>-4500000</v>
      </c>
      <c r="AN22" s="1"/>
    </row>
    <row r="23" spans="1:40" ht="15" customHeight="1" x14ac:dyDescent="0.7">
      <c r="A23" s="57" t="s">
        <v>87</v>
      </c>
      <c r="B23" s="17">
        <v>8.8000000000000007</v>
      </c>
      <c r="C23" s="17">
        <v>35.700000000000003</v>
      </c>
      <c r="D23" s="17">
        <v>-3.9</v>
      </c>
      <c r="E23" s="17">
        <v>-0.3</v>
      </c>
      <c r="F23" s="17">
        <v>10</v>
      </c>
      <c r="G23" s="17">
        <v>0.5</v>
      </c>
      <c r="H23" s="17">
        <v>-1</v>
      </c>
      <c r="I23" s="17">
        <v>13.5</v>
      </c>
      <c r="J23" s="17">
        <v>-9.9</v>
      </c>
      <c r="K23" s="17">
        <v>-14.8</v>
      </c>
      <c r="L23" s="17">
        <v>2</v>
      </c>
      <c r="M23" s="17">
        <v>12.9</v>
      </c>
      <c r="N23" s="58">
        <v>6300000</v>
      </c>
      <c r="O23" s="58">
        <v>-14600000</v>
      </c>
      <c r="P23" s="58">
        <v>11100000</v>
      </c>
      <c r="Q23" s="58">
        <v>-37400000</v>
      </c>
      <c r="R23" s="58">
        <v>14700000</v>
      </c>
      <c r="S23" s="58">
        <v>-5600000</v>
      </c>
      <c r="T23" s="59">
        <v>-6700000</v>
      </c>
      <c r="U23" s="59">
        <v>2300000</v>
      </c>
      <c r="V23" s="58">
        <v>25600000</v>
      </c>
      <c r="W23" s="58">
        <v>-33200000</v>
      </c>
      <c r="X23" s="59">
        <v>-1700000</v>
      </c>
      <c r="Y23" s="59">
        <v>-11500000</v>
      </c>
      <c r="Z23" s="59">
        <v>-5500000</v>
      </c>
      <c r="AA23" s="59">
        <v>-12500000</v>
      </c>
      <c r="AB23" s="59">
        <v>5700000</v>
      </c>
      <c r="AC23" s="59">
        <v>-12400000</v>
      </c>
      <c r="AD23" s="93"/>
      <c r="AE23" s="17">
        <v>34</v>
      </c>
      <c r="AF23" s="17">
        <v>40.299999999999997</v>
      </c>
      <c r="AG23" s="17">
        <v>23</v>
      </c>
      <c r="AH23" s="17">
        <v>-9.8000000000000007</v>
      </c>
      <c r="AI23" s="58">
        <v>-34600000</v>
      </c>
      <c r="AJ23" s="59">
        <v>4700000</v>
      </c>
      <c r="AK23" s="59">
        <v>-20800000</v>
      </c>
      <c r="AL23" s="59">
        <v>-24700000</v>
      </c>
      <c r="AN23" s="1"/>
    </row>
    <row r="24" spans="1:40" ht="15" customHeight="1" x14ac:dyDescent="0.7">
      <c r="A24" s="57" t="s">
        <v>88</v>
      </c>
      <c r="B24" s="17">
        <v>-26.2</v>
      </c>
      <c r="C24" s="17">
        <v>15.3</v>
      </c>
      <c r="D24" s="17">
        <v>18.100000000000001</v>
      </c>
      <c r="E24" s="17">
        <v>17.8</v>
      </c>
      <c r="F24" s="17">
        <v>-45.9</v>
      </c>
      <c r="G24" s="17">
        <v>21.1</v>
      </c>
      <c r="H24" s="17">
        <v>21.7</v>
      </c>
      <c r="I24" s="17">
        <v>22.2</v>
      </c>
      <c r="J24" s="17">
        <v>-59.7</v>
      </c>
      <c r="K24" s="17">
        <v>29.4</v>
      </c>
      <c r="L24" s="17">
        <v>22.2</v>
      </c>
      <c r="M24" s="17">
        <v>19.8</v>
      </c>
      <c r="N24" s="58">
        <v>-70600000</v>
      </c>
      <c r="O24" s="58">
        <v>33000000</v>
      </c>
      <c r="P24" s="58">
        <v>30800000</v>
      </c>
      <c r="Q24" s="58">
        <v>30300000</v>
      </c>
      <c r="R24" s="58">
        <v>-94500000</v>
      </c>
      <c r="S24" s="58">
        <v>29300000</v>
      </c>
      <c r="T24" s="59">
        <v>29300000</v>
      </c>
      <c r="U24" s="59">
        <v>29100000</v>
      </c>
      <c r="V24" s="58">
        <v>-91600000</v>
      </c>
      <c r="W24" s="58">
        <v>26500000</v>
      </c>
      <c r="X24" s="59">
        <v>19900000</v>
      </c>
      <c r="Y24" s="59">
        <v>22600000</v>
      </c>
      <c r="Z24" s="59">
        <v>-66300000</v>
      </c>
      <c r="AA24" s="59">
        <v>24300000</v>
      </c>
      <c r="AB24" s="59">
        <v>22800000</v>
      </c>
      <c r="AC24" s="59">
        <v>15100000</v>
      </c>
      <c r="AD24" s="93"/>
      <c r="AE24" s="17">
        <v>14.4</v>
      </c>
      <c r="AF24" s="17">
        <v>25</v>
      </c>
      <c r="AG24" s="17">
        <v>19.100000000000001</v>
      </c>
      <c r="AH24" s="17">
        <v>11.7</v>
      </c>
      <c r="AI24" s="58">
        <v>23500000</v>
      </c>
      <c r="AJ24" s="59">
        <v>-6800000</v>
      </c>
      <c r="AK24" s="59">
        <v>-22600000</v>
      </c>
      <c r="AL24" s="59">
        <v>-4100000</v>
      </c>
      <c r="AN24" s="1"/>
    </row>
    <row r="25" spans="1:40" ht="15.95" customHeight="1" x14ac:dyDescent="0.7">
      <c r="A25" s="57" t="s">
        <v>92</v>
      </c>
      <c r="B25" s="17">
        <v>26.7</v>
      </c>
      <c r="C25" s="17">
        <v>19.7</v>
      </c>
      <c r="D25" s="17">
        <v>14.4</v>
      </c>
      <c r="E25" s="17">
        <v>5.6</v>
      </c>
      <c r="F25" s="17">
        <v>18.600000000000001</v>
      </c>
      <c r="G25" s="17">
        <v>9.4</v>
      </c>
      <c r="H25" s="17">
        <v>26.7</v>
      </c>
      <c r="I25" s="17">
        <v>14</v>
      </c>
      <c r="J25" s="17">
        <v>22.2</v>
      </c>
      <c r="K25" s="17">
        <v>6.5</v>
      </c>
      <c r="L25" s="17">
        <v>14.7</v>
      </c>
      <c r="M25" s="17">
        <v>11.7</v>
      </c>
      <c r="N25" s="58">
        <v>28900000</v>
      </c>
      <c r="O25" s="58">
        <v>15500000</v>
      </c>
      <c r="P25" s="58">
        <v>12200000</v>
      </c>
      <c r="Q25" s="58">
        <v>3200000</v>
      </c>
      <c r="R25" s="58">
        <v>19500000</v>
      </c>
      <c r="S25" s="58">
        <v>-200000</v>
      </c>
      <c r="T25" s="59">
        <v>6800000</v>
      </c>
      <c r="U25" s="59">
        <v>-500000</v>
      </c>
      <c r="V25" s="58">
        <v>24700000</v>
      </c>
      <c r="W25" s="58">
        <v>6600000</v>
      </c>
      <c r="X25" s="59">
        <v>200000</v>
      </c>
      <c r="Y25" s="59">
        <v>-9900000</v>
      </c>
      <c r="Z25" s="59">
        <v>16600000</v>
      </c>
      <c r="AA25" s="59">
        <v>0</v>
      </c>
      <c r="AB25" s="59">
        <v>-2800000</v>
      </c>
      <c r="AC25" s="59">
        <v>-12300000</v>
      </c>
      <c r="AD25" s="93"/>
      <c r="AE25" s="17">
        <v>64.3</v>
      </c>
      <c r="AF25" s="17">
        <v>66.400000000000006</v>
      </c>
      <c r="AG25" s="17">
        <v>68.7</v>
      </c>
      <c r="AH25" s="17">
        <v>55.1</v>
      </c>
      <c r="AI25" s="58">
        <v>59800000</v>
      </c>
      <c r="AJ25" s="59">
        <v>25600000</v>
      </c>
      <c r="AK25" s="59">
        <v>21600000</v>
      </c>
      <c r="AL25" s="59">
        <v>1500000</v>
      </c>
      <c r="AN25" s="1"/>
    </row>
    <row r="26" spans="1:40" ht="15" customHeight="1" x14ac:dyDescent="0.7">
      <c r="A26" s="57" t="s">
        <v>122</v>
      </c>
      <c r="B26" s="17">
        <v>0.2</v>
      </c>
      <c r="C26" s="17">
        <v>3.2</v>
      </c>
      <c r="D26" s="17">
        <v>0.5</v>
      </c>
      <c r="E26" s="17">
        <v>8.3000000000000007</v>
      </c>
      <c r="F26" s="17">
        <v>-13.2</v>
      </c>
      <c r="G26" s="17">
        <v>-14</v>
      </c>
      <c r="H26" s="17">
        <v>-18.399999999999999</v>
      </c>
      <c r="I26" s="17">
        <v>-16.8</v>
      </c>
      <c r="J26" s="17">
        <v>-16.5</v>
      </c>
      <c r="K26" s="17">
        <v>-9.6999999999999993</v>
      </c>
      <c r="L26" s="17">
        <v>-16.399999999999999</v>
      </c>
      <c r="M26" s="17">
        <v>-30.3</v>
      </c>
      <c r="N26" s="58">
        <v>-34100000</v>
      </c>
      <c r="O26" s="58">
        <v>-26400000</v>
      </c>
      <c r="P26" s="58">
        <v>-27600000</v>
      </c>
      <c r="Q26" s="58">
        <v>-21100000</v>
      </c>
      <c r="R26" s="58">
        <v>-2300000</v>
      </c>
      <c r="S26" s="58">
        <v>-3600000</v>
      </c>
      <c r="T26" s="59">
        <v>-7300000</v>
      </c>
      <c r="U26" s="59">
        <v>-4700000</v>
      </c>
      <c r="V26" s="58">
        <v>-4700000</v>
      </c>
      <c r="W26" s="58">
        <v>-2900000</v>
      </c>
      <c r="X26" s="59">
        <v>-3000000</v>
      </c>
      <c r="Y26" s="59">
        <v>9100000</v>
      </c>
      <c r="Z26" s="59">
        <v>1400000</v>
      </c>
      <c r="AA26" s="59">
        <v>1000000</v>
      </c>
      <c r="AB26" s="59">
        <v>1100000</v>
      </c>
      <c r="AC26" s="59">
        <v>-9900000</v>
      </c>
      <c r="AD26" s="93"/>
      <c r="AE26" s="17">
        <v>-4.4000000000000004</v>
      </c>
      <c r="AF26" s="17">
        <v>12.2</v>
      </c>
      <c r="AG26" s="17">
        <v>-62.4</v>
      </c>
      <c r="AH26" s="17">
        <v>-72.900000000000006</v>
      </c>
      <c r="AI26" s="58">
        <v>-109200000</v>
      </c>
      <c r="AJ26" s="59">
        <v>-17900000</v>
      </c>
      <c r="AK26" s="59">
        <v>-1500000</v>
      </c>
      <c r="AL26" s="59">
        <v>-6400000</v>
      </c>
      <c r="AN26" s="1"/>
    </row>
    <row r="27" spans="1:40" ht="15" customHeight="1" x14ac:dyDescent="0.7">
      <c r="A27" s="60" t="s">
        <v>123</v>
      </c>
      <c r="B27" s="93"/>
      <c r="C27" s="93"/>
      <c r="D27" s="93"/>
      <c r="E27" s="93"/>
      <c r="F27" s="93"/>
      <c r="G27" s="93"/>
      <c r="H27" s="93"/>
      <c r="I27" s="93"/>
      <c r="J27" s="93"/>
      <c r="K27" s="93"/>
      <c r="L27" s="93"/>
      <c r="M27" s="93"/>
      <c r="N27" s="93"/>
      <c r="O27" s="93"/>
      <c r="P27" s="93"/>
      <c r="Q27" s="93"/>
      <c r="R27" s="58">
        <v>-20300000</v>
      </c>
      <c r="S27" s="58">
        <v>-23600000</v>
      </c>
      <c r="T27" s="59">
        <v>-28700000</v>
      </c>
      <c r="U27" s="59">
        <v>-13800000</v>
      </c>
      <c r="V27" s="59">
        <v>-19900000</v>
      </c>
      <c r="W27" s="59">
        <v>-15400000</v>
      </c>
      <c r="X27" s="59">
        <v>-19100000</v>
      </c>
      <c r="Y27" s="59">
        <v>-11000000</v>
      </c>
      <c r="Z27" s="59">
        <v>-14600000</v>
      </c>
      <c r="AA27" s="59">
        <v>-13800000</v>
      </c>
      <c r="AB27" s="59">
        <v>-10400000</v>
      </c>
      <c r="AC27" s="59">
        <v>-18200000</v>
      </c>
      <c r="AD27" s="93"/>
      <c r="AE27" s="93"/>
      <c r="AF27" s="93"/>
      <c r="AG27" s="93"/>
      <c r="AH27" s="93"/>
      <c r="AI27" s="93"/>
      <c r="AJ27" s="59">
        <v>-86400000</v>
      </c>
      <c r="AK27" s="59">
        <v>-65400000</v>
      </c>
      <c r="AL27" s="59">
        <v>-57000000</v>
      </c>
      <c r="AN27" s="1"/>
    </row>
    <row r="28" spans="1:40" ht="15" customHeight="1" x14ac:dyDescent="0.7">
      <c r="A28" s="57" t="s">
        <v>124</v>
      </c>
      <c r="B28" s="17">
        <v>0</v>
      </c>
      <c r="C28" s="17">
        <v>0</v>
      </c>
      <c r="D28" s="17">
        <v>0</v>
      </c>
      <c r="E28" s="17">
        <v>0</v>
      </c>
      <c r="F28" s="17">
        <v>13.8</v>
      </c>
      <c r="G28" s="17">
        <v>14.7</v>
      </c>
      <c r="H28" s="17">
        <v>16.899999999999999</v>
      </c>
      <c r="I28" s="17">
        <v>9.9</v>
      </c>
      <c r="J28" s="17">
        <v>9.1999999999999993</v>
      </c>
      <c r="K28" s="17">
        <v>7.4</v>
      </c>
      <c r="L28" s="17">
        <v>2.7</v>
      </c>
      <c r="M28" s="17">
        <v>3.2</v>
      </c>
      <c r="N28" s="58">
        <v>1600000</v>
      </c>
      <c r="O28" s="58">
        <v>0</v>
      </c>
      <c r="P28" s="58">
        <v>1200000</v>
      </c>
      <c r="Q28" s="58">
        <v>2300000</v>
      </c>
      <c r="R28" s="58">
        <v>900000</v>
      </c>
      <c r="S28" s="58">
        <v>2400000</v>
      </c>
      <c r="T28" s="59">
        <v>4900000</v>
      </c>
      <c r="U28" s="59">
        <v>500000</v>
      </c>
      <c r="V28" s="58">
        <v>0</v>
      </c>
      <c r="W28" s="58">
        <v>0</v>
      </c>
      <c r="X28" s="59">
        <v>100000</v>
      </c>
      <c r="Y28" s="59">
        <v>1000000</v>
      </c>
      <c r="Z28" s="59">
        <v>0</v>
      </c>
      <c r="AA28" s="59">
        <v>0</v>
      </c>
      <c r="AB28" s="59">
        <v>0</v>
      </c>
      <c r="AC28" s="59">
        <v>0</v>
      </c>
      <c r="AD28" s="93"/>
      <c r="AE28" s="17">
        <v>0</v>
      </c>
      <c r="AF28" s="17">
        <v>0</v>
      </c>
      <c r="AG28" s="17">
        <v>55.3</v>
      </c>
      <c r="AH28" s="17">
        <v>22.5</v>
      </c>
      <c r="AI28" s="58">
        <v>5100000</v>
      </c>
      <c r="AJ28" s="59">
        <v>8700000</v>
      </c>
      <c r="AK28" s="59">
        <v>1100000</v>
      </c>
      <c r="AL28" s="59">
        <v>0</v>
      </c>
      <c r="AN28" s="1"/>
    </row>
    <row r="29" spans="1:40" ht="15" customHeight="1" x14ac:dyDescent="0.7">
      <c r="A29" s="57" t="s">
        <v>125</v>
      </c>
      <c r="B29" s="13">
        <v>0</v>
      </c>
      <c r="C29" s="13">
        <v>0</v>
      </c>
      <c r="D29" s="13">
        <v>0</v>
      </c>
      <c r="E29" s="13">
        <v>0</v>
      </c>
      <c r="F29" s="13">
        <v>0</v>
      </c>
      <c r="G29" s="13">
        <v>0</v>
      </c>
      <c r="H29" s="13">
        <v>0</v>
      </c>
      <c r="I29" s="13">
        <v>0</v>
      </c>
      <c r="J29" s="13">
        <v>0</v>
      </c>
      <c r="K29" s="13">
        <v>0</v>
      </c>
      <c r="L29" s="13">
        <v>0</v>
      </c>
      <c r="M29" s="13">
        <v>0</v>
      </c>
      <c r="N29" s="62">
        <v>0</v>
      </c>
      <c r="O29" s="62">
        <v>0</v>
      </c>
      <c r="P29" s="62">
        <v>0</v>
      </c>
      <c r="Q29" s="62">
        <v>-32000000</v>
      </c>
      <c r="R29" s="62">
        <v>0</v>
      </c>
      <c r="S29" s="62">
        <v>0</v>
      </c>
      <c r="T29" s="62">
        <v>0</v>
      </c>
      <c r="U29" s="62">
        <v>0</v>
      </c>
      <c r="V29" s="62">
        <v>0</v>
      </c>
      <c r="W29" s="62">
        <v>0</v>
      </c>
      <c r="X29" s="63">
        <v>0</v>
      </c>
      <c r="Y29" s="63">
        <v>-28100000</v>
      </c>
      <c r="Z29" s="63">
        <v>0</v>
      </c>
      <c r="AA29" s="63">
        <v>-14900000</v>
      </c>
      <c r="AB29" s="63">
        <v>0</v>
      </c>
      <c r="AC29" s="63">
        <v>0</v>
      </c>
      <c r="AD29" s="93"/>
      <c r="AE29" s="13">
        <v>0</v>
      </c>
      <c r="AF29" s="13">
        <v>0</v>
      </c>
      <c r="AG29" s="13">
        <v>0</v>
      </c>
      <c r="AH29" s="13">
        <v>0</v>
      </c>
      <c r="AI29" s="62">
        <v>-32000000</v>
      </c>
      <c r="AJ29" s="63">
        <v>0</v>
      </c>
      <c r="AK29" s="63">
        <v>-28100000</v>
      </c>
      <c r="AL29" s="63">
        <v>-14900000</v>
      </c>
      <c r="AN29" s="1"/>
    </row>
    <row r="30" spans="1:40" ht="15" customHeight="1" x14ac:dyDescent="0.7">
      <c r="A30" s="53" t="s">
        <v>126</v>
      </c>
      <c r="B30" s="21">
        <v>61.8</v>
      </c>
      <c r="C30" s="21">
        <v>111.9</v>
      </c>
      <c r="D30" s="21">
        <v>128</v>
      </c>
      <c r="E30" s="21">
        <v>123.7</v>
      </c>
      <c r="F30" s="21">
        <f t="shared" ref="F30:P30" si="0">SUM(F6:F28)</f>
        <v>63.199999999999989</v>
      </c>
      <c r="G30" s="21">
        <f t="shared" si="0"/>
        <v>128.79999999999998</v>
      </c>
      <c r="H30" s="21">
        <f t="shared" si="0"/>
        <v>149.70000000000002</v>
      </c>
      <c r="I30" s="21">
        <f t="shared" si="0"/>
        <v>186.79999999999998</v>
      </c>
      <c r="J30" s="21">
        <f t="shared" si="0"/>
        <v>53.299999999999983</v>
      </c>
      <c r="K30" s="21">
        <f t="shared" si="0"/>
        <v>145.89999999999998</v>
      </c>
      <c r="L30" s="21">
        <f t="shared" si="0"/>
        <v>200.89999999999998</v>
      </c>
      <c r="M30" s="21">
        <f t="shared" si="0"/>
        <v>170.7</v>
      </c>
      <c r="N30" s="64">
        <f t="shared" si="0"/>
        <v>115700000</v>
      </c>
      <c r="O30" s="64">
        <f t="shared" si="0"/>
        <v>219900000</v>
      </c>
      <c r="P30" s="64">
        <f t="shared" si="0"/>
        <v>231500000</v>
      </c>
      <c r="Q30" s="64">
        <f t="shared" ref="Q30:AC30" si="1">SUM(Q6:Q29)</f>
        <v>162700000</v>
      </c>
      <c r="R30" s="64">
        <f t="shared" si="1"/>
        <v>141400000</v>
      </c>
      <c r="S30" s="64">
        <f t="shared" si="1"/>
        <v>209870000</v>
      </c>
      <c r="T30" s="64">
        <f t="shared" si="1"/>
        <v>251442000</v>
      </c>
      <c r="U30" s="64">
        <f t="shared" si="1"/>
        <v>194600000</v>
      </c>
      <c r="V30" s="64">
        <f t="shared" si="1"/>
        <v>139894000</v>
      </c>
      <c r="W30" s="64">
        <f t="shared" si="1"/>
        <v>187600000</v>
      </c>
      <c r="X30" s="64">
        <f t="shared" si="1"/>
        <v>255900000</v>
      </c>
      <c r="Y30" s="64">
        <f t="shared" si="1"/>
        <v>200300000</v>
      </c>
      <c r="Z30" s="64">
        <f t="shared" si="1"/>
        <v>175500000</v>
      </c>
      <c r="AA30" s="64">
        <f t="shared" si="1"/>
        <v>230600000</v>
      </c>
      <c r="AB30" s="64">
        <f t="shared" si="1"/>
        <v>274200000</v>
      </c>
      <c r="AC30" s="65">
        <f t="shared" si="1"/>
        <v>213800000</v>
      </c>
      <c r="AD30" s="93"/>
      <c r="AE30" s="21">
        <v>330.3</v>
      </c>
      <c r="AF30" s="21">
        <v>425.4</v>
      </c>
      <c r="AG30" s="21">
        <v>528.5</v>
      </c>
      <c r="AH30" s="21">
        <v>570.79999999999995</v>
      </c>
      <c r="AI30" s="64">
        <v>729800000</v>
      </c>
      <c r="AJ30" s="65">
        <v>797312000</v>
      </c>
      <c r="AK30" s="65">
        <v>783700000</v>
      </c>
      <c r="AL30" s="65">
        <f>SUM(AL6:AL29)</f>
        <v>894100000</v>
      </c>
      <c r="AN30" s="1"/>
    </row>
    <row r="31" spans="1:40" ht="15" customHeight="1" x14ac:dyDescent="0.7">
      <c r="A31" s="53" t="s">
        <v>127</v>
      </c>
      <c r="B31" s="48"/>
      <c r="C31" s="48"/>
      <c r="D31" s="48"/>
      <c r="E31" s="48"/>
      <c r="F31" s="48"/>
      <c r="G31" s="48"/>
      <c r="H31" s="48"/>
      <c r="I31" s="48"/>
      <c r="J31" s="48"/>
      <c r="K31" s="48"/>
      <c r="L31" s="48"/>
      <c r="M31" s="48"/>
      <c r="N31" s="48"/>
      <c r="O31" s="48"/>
      <c r="P31" s="48"/>
      <c r="Q31" s="48"/>
      <c r="R31" s="48"/>
      <c r="S31" s="48"/>
      <c r="T31" s="48"/>
      <c r="U31" s="48"/>
      <c r="V31" s="48"/>
      <c r="W31" s="48"/>
      <c r="X31" s="66"/>
      <c r="Y31" s="66"/>
      <c r="Z31" s="66"/>
      <c r="AA31" s="66"/>
      <c r="AB31" s="66"/>
      <c r="AC31" s="66"/>
      <c r="AD31" s="93"/>
      <c r="AE31" s="48"/>
      <c r="AF31" s="48"/>
      <c r="AG31" s="48"/>
      <c r="AH31" s="48"/>
      <c r="AI31" s="48"/>
      <c r="AJ31" s="48"/>
      <c r="AK31" s="66"/>
      <c r="AL31" s="66"/>
      <c r="AN31" s="1"/>
    </row>
    <row r="32" spans="1:40" ht="15" customHeight="1" x14ac:dyDescent="0.7">
      <c r="A32" s="54" t="s">
        <v>128</v>
      </c>
      <c r="B32" s="17">
        <v>-9.9</v>
      </c>
      <c r="C32" s="17">
        <v>-9.6999999999999993</v>
      </c>
      <c r="D32" s="17">
        <v>-8</v>
      </c>
      <c r="E32" s="17">
        <v>-35.4</v>
      </c>
      <c r="F32" s="17">
        <v>-29.7</v>
      </c>
      <c r="G32" s="17">
        <v>-33.700000000000003</v>
      </c>
      <c r="H32" s="17">
        <v>-47.2</v>
      </c>
      <c r="I32" s="17">
        <v>-25.5</v>
      </c>
      <c r="J32" s="17">
        <v>-27.8</v>
      </c>
      <c r="K32" s="17">
        <v>-26.1</v>
      </c>
      <c r="L32" s="17">
        <v>-13.9</v>
      </c>
      <c r="M32" s="17">
        <v>-12.3</v>
      </c>
      <c r="N32" s="58">
        <v>-6900000</v>
      </c>
      <c r="O32" s="58">
        <v>-3900000</v>
      </c>
      <c r="P32" s="58">
        <v>-10000000</v>
      </c>
      <c r="Q32" s="58">
        <v>-1300000</v>
      </c>
      <c r="R32" s="58">
        <v>-10700000</v>
      </c>
      <c r="S32" s="58">
        <v>-4000000</v>
      </c>
      <c r="T32" s="58">
        <v>-6200000</v>
      </c>
      <c r="U32" s="58">
        <v>-12900000</v>
      </c>
      <c r="V32" s="58">
        <v>-1900000</v>
      </c>
      <c r="W32" s="58">
        <v>-3000000</v>
      </c>
      <c r="X32" s="59">
        <v>-9400000</v>
      </c>
      <c r="Y32" s="59">
        <v>-10000000</v>
      </c>
      <c r="Z32" s="59">
        <v>-9200000</v>
      </c>
      <c r="AA32" s="59">
        <v>-5900000</v>
      </c>
      <c r="AB32" s="59">
        <v>-4100000</v>
      </c>
      <c r="AC32" s="59">
        <v>-3300000</v>
      </c>
      <c r="AD32" s="93"/>
      <c r="AE32" s="17">
        <v>-25.3</v>
      </c>
      <c r="AF32" s="17">
        <v>-63</v>
      </c>
      <c r="AG32" s="17">
        <v>-136.1</v>
      </c>
      <c r="AH32" s="17">
        <v>-80.099999999999994</v>
      </c>
      <c r="AI32" s="58">
        <v>-22100000</v>
      </c>
      <c r="AJ32" s="59">
        <v>-33800000</v>
      </c>
      <c r="AK32" s="59">
        <v>-24300000</v>
      </c>
      <c r="AL32" s="59">
        <v>-22500000</v>
      </c>
      <c r="AN32" s="1"/>
    </row>
    <row r="33" spans="1:40" ht="15.95" customHeight="1" x14ac:dyDescent="0.7">
      <c r="A33" s="54" t="s">
        <v>129</v>
      </c>
      <c r="B33" s="17">
        <v>0</v>
      </c>
      <c r="C33" s="17">
        <v>0</v>
      </c>
      <c r="D33" s="17">
        <v>0</v>
      </c>
      <c r="E33" s="17">
        <v>0</v>
      </c>
      <c r="F33" s="17">
        <v>-172.1</v>
      </c>
      <c r="G33" s="17">
        <v>0.5</v>
      </c>
      <c r="H33" s="17">
        <v>0</v>
      </c>
      <c r="I33" s="17">
        <v>-2.2999999999999998</v>
      </c>
      <c r="J33" s="17">
        <v>0</v>
      </c>
      <c r="K33" s="17">
        <v>0</v>
      </c>
      <c r="L33" s="17">
        <v>0</v>
      </c>
      <c r="M33" s="17">
        <v>0</v>
      </c>
      <c r="N33" s="58">
        <v>-125400000</v>
      </c>
      <c r="O33" s="58">
        <v>0</v>
      </c>
      <c r="P33" s="58">
        <v>100000</v>
      </c>
      <c r="Q33" s="58">
        <v>-14700000</v>
      </c>
      <c r="R33" s="58">
        <v>0</v>
      </c>
      <c r="S33" s="58">
        <v>0</v>
      </c>
      <c r="T33" s="58">
        <v>0</v>
      </c>
      <c r="U33" s="58">
        <v>-75400000</v>
      </c>
      <c r="V33" s="58">
        <v>0</v>
      </c>
      <c r="W33" s="58">
        <v>0</v>
      </c>
      <c r="X33" s="59">
        <v>0</v>
      </c>
      <c r="Y33" s="59">
        <v>0</v>
      </c>
      <c r="Z33" s="59">
        <v>0</v>
      </c>
      <c r="AA33" s="59">
        <v>-21100000</v>
      </c>
      <c r="AB33" s="59">
        <v>-36700000</v>
      </c>
      <c r="AC33" s="59">
        <v>0</v>
      </c>
      <c r="AD33" s="93"/>
      <c r="AE33" s="17">
        <v>0</v>
      </c>
      <c r="AF33" s="17">
        <v>0</v>
      </c>
      <c r="AG33" s="17">
        <v>-173.9</v>
      </c>
      <c r="AH33" s="17">
        <v>0</v>
      </c>
      <c r="AI33" s="58">
        <v>-140000000</v>
      </c>
      <c r="AJ33" s="59">
        <v>-75400000</v>
      </c>
      <c r="AK33" s="59">
        <v>0</v>
      </c>
      <c r="AL33" s="59">
        <v>-57800000</v>
      </c>
      <c r="AN33" s="1"/>
    </row>
    <row r="34" spans="1:40" ht="16.7" customHeight="1" x14ac:dyDescent="0.7">
      <c r="A34" s="54" t="s">
        <v>130</v>
      </c>
      <c r="B34" s="17">
        <v>-2.5</v>
      </c>
      <c r="C34" s="17">
        <v>0</v>
      </c>
      <c r="D34" s="17">
        <v>-0.4</v>
      </c>
      <c r="E34" s="17">
        <v>-0.1</v>
      </c>
      <c r="F34" s="17">
        <v>0</v>
      </c>
      <c r="G34" s="17">
        <v>0</v>
      </c>
      <c r="H34" s="17">
        <v>0</v>
      </c>
      <c r="I34" s="17">
        <v>0</v>
      </c>
      <c r="J34" s="17">
        <v>0</v>
      </c>
      <c r="K34" s="17">
        <v>0</v>
      </c>
      <c r="L34" s="17">
        <v>0</v>
      </c>
      <c r="M34" s="17">
        <v>0</v>
      </c>
      <c r="N34" s="58">
        <v>0</v>
      </c>
      <c r="O34" s="58">
        <v>0</v>
      </c>
      <c r="P34" s="58">
        <v>0</v>
      </c>
      <c r="Q34" s="58">
        <v>0</v>
      </c>
      <c r="R34" s="58">
        <v>-400000</v>
      </c>
      <c r="S34" s="58">
        <v>-700000</v>
      </c>
      <c r="T34" s="58">
        <v>0</v>
      </c>
      <c r="U34" s="58">
        <v>0</v>
      </c>
      <c r="V34" s="58">
        <v>0</v>
      </c>
      <c r="W34" s="58">
        <v>0</v>
      </c>
      <c r="X34" s="59">
        <v>0</v>
      </c>
      <c r="Y34" s="59">
        <v>0</v>
      </c>
      <c r="Z34" s="59">
        <v>0</v>
      </c>
      <c r="AA34" s="59">
        <v>0</v>
      </c>
      <c r="AB34" s="59">
        <v>0</v>
      </c>
      <c r="AC34" s="59">
        <v>0</v>
      </c>
      <c r="AD34" s="93"/>
      <c r="AE34" s="17">
        <v>-0.8</v>
      </c>
      <c r="AF34" s="17">
        <v>-3</v>
      </c>
      <c r="AG34" s="17">
        <v>0</v>
      </c>
      <c r="AH34" s="17">
        <v>0</v>
      </c>
      <c r="AI34" s="58">
        <v>0</v>
      </c>
      <c r="AJ34" s="59">
        <v>-1100000</v>
      </c>
      <c r="AK34" s="59">
        <v>-300000</v>
      </c>
      <c r="AL34" s="59">
        <v>-200000</v>
      </c>
      <c r="AN34" s="1"/>
    </row>
    <row r="35" spans="1:40" ht="15" customHeight="1" x14ac:dyDescent="0.7">
      <c r="A35" s="54" t="s">
        <v>131</v>
      </c>
      <c r="B35" s="17">
        <v>-180.8</v>
      </c>
      <c r="C35" s="17">
        <v>-315.10000000000002</v>
      </c>
      <c r="D35" s="17">
        <v>-168.4</v>
      </c>
      <c r="E35" s="17">
        <v>-191.1</v>
      </c>
      <c r="F35" s="17">
        <v>-153</v>
      </c>
      <c r="G35" s="17">
        <v>-236.7</v>
      </c>
      <c r="H35" s="17">
        <v>-193</v>
      </c>
      <c r="I35" s="17">
        <v>-192.7</v>
      </c>
      <c r="J35" s="17">
        <v>-120.5</v>
      </c>
      <c r="K35" s="17">
        <v>-308.7</v>
      </c>
      <c r="L35" s="17">
        <v>-111.9</v>
      </c>
      <c r="M35" s="17">
        <v>-215</v>
      </c>
      <c r="N35" s="58">
        <v>-513900000</v>
      </c>
      <c r="O35" s="58">
        <v>-179800000</v>
      </c>
      <c r="P35" s="58">
        <v>-366900000</v>
      </c>
      <c r="Q35" s="58">
        <v>-77800000</v>
      </c>
      <c r="R35" s="58">
        <v>-81600000</v>
      </c>
      <c r="S35" s="58">
        <v>-219900000</v>
      </c>
      <c r="T35" s="59">
        <v>-138400000</v>
      </c>
      <c r="U35" s="59">
        <v>-131300000</v>
      </c>
      <c r="V35" s="58">
        <v>-30900000</v>
      </c>
      <c r="W35" s="58">
        <v>-17000000</v>
      </c>
      <c r="X35" s="59">
        <v>-64700000</v>
      </c>
      <c r="Y35" s="59">
        <v>-96100000</v>
      </c>
      <c r="Z35" s="59">
        <v>-62300000</v>
      </c>
      <c r="AA35" s="59">
        <v>0</v>
      </c>
      <c r="AB35" s="59">
        <v>0</v>
      </c>
      <c r="AC35" s="59">
        <v>0</v>
      </c>
      <c r="AD35" s="93"/>
      <c r="AE35" s="17">
        <v>0</v>
      </c>
      <c r="AF35" s="17">
        <v>-855.4</v>
      </c>
      <c r="AG35" s="17">
        <v>-775.4</v>
      </c>
      <c r="AH35" s="17">
        <v>-756.1</v>
      </c>
      <c r="AI35" s="58">
        <v>-1138400000</v>
      </c>
      <c r="AJ35" s="59">
        <v>-571200000</v>
      </c>
      <c r="AK35" s="59">
        <v>-208700000</v>
      </c>
      <c r="AL35" s="59">
        <v>-62300000</v>
      </c>
      <c r="AN35" s="1"/>
    </row>
    <row r="36" spans="1:40" ht="15" customHeight="1" x14ac:dyDescent="0.7">
      <c r="A36" s="54" t="s">
        <v>132</v>
      </c>
      <c r="B36" s="17">
        <v>0</v>
      </c>
      <c r="C36" s="17">
        <v>3.1</v>
      </c>
      <c r="D36" s="17">
        <v>58.5</v>
      </c>
      <c r="E36" s="17">
        <v>9.6</v>
      </c>
      <c r="F36" s="17">
        <v>110.2</v>
      </c>
      <c r="G36" s="17">
        <v>70.8</v>
      </c>
      <c r="H36" s="17">
        <v>160</v>
      </c>
      <c r="I36" s="17">
        <v>115.1</v>
      </c>
      <c r="J36" s="17">
        <v>65.099999999999994</v>
      </c>
      <c r="K36" s="17">
        <v>80.2</v>
      </c>
      <c r="L36" s="17">
        <v>37.700000000000003</v>
      </c>
      <c r="M36" s="17">
        <v>15.8</v>
      </c>
      <c r="N36" s="58">
        <v>114200000</v>
      </c>
      <c r="O36" s="58">
        <v>57000000</v>
      </c>
      <c r="P36" s="58">
        <v>99100000</v>
      </c>
      <c r="Q36" s="58">
        <v>23300000</v>
      </c>
      <c r="R36" s="58">
        <v>51800000</v>
      </c>
      <c r="S36" s="58">
        <v>64800000</v>
      </c>
      <c r="T36" s="59">
        <v>37600000</v>
      </c>
      <c r="U36" s="59">
        <v>59500000</v>
      </c>
      <c r="V36" s="58">
        <v>152700000</v>
      </c>
      <c r="W36" s="58">
        <v>178900000</v>
      </c>
      <c r="X36" s="59">
        <v>4200000</v>
      </c>
      <c r="Y36" s="59">
        <v>16600000</v>
      </c>
      <c r="Z36" s="59">
        <v>55600000</v>
      </c>
      <c r="AA36" s="59">
        <v>3000000</v>
      </c>
      <c r="AB36" s="59">
        <v>105700000</v>
      </c>
      <c r="AC36" s="59">
        <v>77400000</v>
      </c>
      <c r="AD36" s="93"/>
      <c r="AE36" s="17">
        <v>0</v>
      </c>
      <c r="AF36" s="17">
        <v>71.2</v>
      </c>
      <c r="AG36" s="17">
        <v>456.1</v>
      </c>
      <c r="AH36" s="17">
        <v>198.8</v>
      </c>
      <c r="AI36" s="58">
        <v>293600000</v>
      </c>
      <c r="AJ36" s="59">
        <v>213700000</v>
      </c>
      <c r="AK36" s="59">
        <v>352400000</v>
      </c>
      <c r="AL36" s="59">
        <v>241700000</v>
      </c>
      <c r="AN36" s="1"/>
    </row>
    <row r="37" spans="1:40" ht="15.95" customHeight="1" x14ac:dyDescent="0.7">
      <c r="A37" s="54" t="s">
        <v>133</v>
      </c>
      <c r="B37" s="17">
        <v>0</v>
      </c>
      <c r="C37" s="17">
        <v>16.399999999999999</v>
      </c>
      <c r="D37" s="17">
        <v>85.5</v>
      </c>
      <c r="E37" s="17">
        <v>110.5</v>
      </c>
      <c r="F37" s="17">
        <v>66.599999999999994</v>
      </c>
      <c r="G37" s="17">
        <v>95</v>
      </c>
      <c r="H37" s="17">
        <v>75.099999999999994</v>
      </c>
      <c r="I37" s="17">
        <v>58.1</v>
      </c>
      <c r="J37" s="17">
        <v>67.7</v>
      </c>
      <c r="K37" s="17">
        <v>71.2</v>
      </c>
      <c r="L37" s="17">
        <v>83</v>
      </c>
      <c r="M37" s="17">
        <v>164.8</v>
      </c>
      <c r="N37" s="58">
        <v>129900000</v>
      </c>
      <c r="O37" s="58">
        <v>134100000</v>
      </c>
      <c r="P37" s="58">
        <v>83900000</v>
      </c>
      <c r="Q37" s="58">
        <v>100800000</v>
      </c>
      <c r="R37" s="58">
        <v>137500000</v>
      </c>
      <c r="S37" s="58">
        <v>101700000</v>
      </c>
      <c r="T37" s="59">
        <v>100600000</v>
      </c>
      <c r="U37" s="59">
        <v>49300000</v>
      </c>
      <c r="V37" s="58">
        <v>77600000</v>
      </c>
      <c r="W37" s="58">
        <v>41800000</v>
      </c>
      <c r="X37" s="59">
        <v>77700000</v>
      </c>
      <c r="Y37" s="59">
        <v>55100000</v>
      </c>
      <c r="Z37" s="59">
        <v>123900000</v>
      </c>
      <c r="AA37" s="59">
        <v>82600000</v>
      </c>
      <c r="AB37" s="59">
        <v>76700000</v>
      </c>
      <c r="AC37" s="59">
        <v>30500000</v>
      </c>
      <c r="AD37" s="93"/>
      <c r="AE37" s="17">
        <v>0</v>
      </c>
      <c r="AF37" s="17">
        <v>212.4</v>
      </c>
      <c r="AG37" s="17">
        <v>294.8</v>
      </c>
      <c r="AH37" s="17">
        <v>386.7</v>
      </c>
      <c r="AI37" s="58">
        <v>448700000</v>
      </c>
      <c r="AJ37" s="59">
        <v>389100000</v>
      </c>
      <c r="AK37" s="59">
        <v>252200000</v>
      </c>
      <c r="AL37" s="59">
        <v>313700000</v>
      </c>
      <c r="AN37" s="1"/>
    </row>
    <row r="38" spans="1:40" ht="15" customHeight="1" x14ac:dyDescent="0.7">
      <c r="A38" s="54" t="s">
        <v>134</v>
      </c>
      <c r="B38" s="17">
        <v>0</v>
      </c>
      <c r="C38" s="17">
        <v>0</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59">
        <v>10600000</v>
      </c>
      <c r="U38" s="59">
        <v>0</v>
      </c>
      <c r="V38" s="58">
        <v>0</v>
      </c>
      <c r="W38" s="58">
        <v>0</v>
      </c>
      <c r="X38" s="59">
        <v>0</v>
      </c>
      <c r="Y38" s="59">
        <v>0</v>
      </c>
      <c r="Z38" s="59">
        <v>0</v>
      </c>
      <c r="AA38" s="59">
        <v>0</v>
      </c>
      <c r="AB38" s="59">
        <v>0</v>
      </c>
      <c r="AC38" s="59">
        <v>0</v>
      </c>
      <c r="AI38" s="93"/>
      <c r="AJ38" s="59">
        <v>10600000</v>
      </c>
      <c r="AK38" s="59">
        <v>0</v>
      </c>
      <c r="AL38" s="59">
        <v>0</v>
      </c>
      <c r="AN38" s="1"/>
    </row>
    <row r="39" spans="1:40" ht="15" customHeight="1" x14ac:dyDescent="0.7">
      <c r="A39" s="61" t="s">
        <v>120</v>
      </c>
      <c r="B39" s="14">
        <v>0.1</v>
      </c>
      <c r="C39" s="14">
        <v>0.8</v>
      </c>
      <c r="D39" s="14">
        <v>1.4</v>
      </c>
      <c r="E39" s="14">
        <v>1.7</v>
      </c>
      <c r="F39" s="14">
        <v>4.7</v>
      </c>
      <c r="G39" s="14">
        <v>6.9</v>
      </c>
      <c r="H39" s="14">
        <v>-3.2</v>
      </c>
      <c r="I39" s="14">
        <v>6.1</v>
      </c>
      <c r="J39" s="14">
        <v>3.8</v>
      </c>
      <c r="K39" s="14">
        <v>5.5</v>
      </c>
      <c r="L39" s="14">
        <v>3.1</v>
      </c>
      <c r="M39" s="14">
        <v>4.7</v>
      </c>
      <c r="N39" s="63">
        <v>3300000</v>
      </c>
      <c r="O39" s="63">
        <v>14200000</v>
      </c>
      <c r="P39" s="63">
        <v>10900000</v>
      </c>
      <c r="Q39" s="63">
        <v>5000000</v>
      </c>
      <c r="R39" s="63">
        <v>4400000</v>
      </c>
      <c r="S39" s="63">
        <v>6200000</v>
      </c>
      <c r="T39" s="63">
        <v>3300000</v>
      </c>
      <c r="U39" s="63">
        <v>5700000</v>
      </c>
      <c r="V39" s="63">
        <v>3300000</v>
      </c>
      <c r="W39" s="63">
        <v>5400000</v>
      </c>
      <c r="X39" s="63">
        <v>2500000</v>
      </c>
      <c r="Y39" s="63">
        <v>12400000</v>
      </c>
      <c r="Z39" s="63">
        <v>5700000</v>
      </c>
      <c r="AA39" s="63">
        <v>4600000</v>
      </c>
      <c r="AB39" s="63">
        <v>11500000</v>
      </c>
      <c r="AC39" s="63">
        <v>9200000</v>
      </c>
      <c r="AE39" s="14">
        <v>2.2000000000000002</v>
      </c>
      <c r="AF39" s="14">
        <v>4</v>
      </c>
      <c r="AG39" s="14">
        <v>14.5</v>
      </c>
      <c r="AH39" s="14">
        <v>17.100000000000001</v>
      </c>
      <c r="AI39" s="62">
        <v>33400000</v>
      </c>
      <c r="AJ39" s="63">
        <v>19600000</v>
      </c>
      <c r="AK39" s="63">
        <v>23900000</v>
      </c>
      <c r="AL39" s="63">
        <v>31200000</v>
      </c>
      <c r="AN39" s="1"/>
    </row>
    <row r="40" spans="1:40" ht="15" customHeight="1" x14ac:dyDescent="0.7">
      <c r="A40" s="53" t="s">
        <v>135</v>
      </c>
      <c r="B40" s="21">
        <v>-193.1</v>
      </c>
      <c r="C40" s="21">
        <v>-304.5</v>
      </c>
      <c r="D40" s="21">
        <v>-31.4</v>
      </c>
      <c r="E40" s="21">
        <v>-104.8</v>
      </c>
      <c r="F40" s="21">
        <f t="shared" ref="F40:AC40" si="2">SUM(F32:F39)</f>
        <v>-173.29999999999998</v>
      </c>
      <c r="G40" s="21">
        <f t="shared" si="2"/>
        <v>-97.19999999999996</v>
      </c>
      <c r="H40" s="21">
        <f t="shared" si="2"/>
        <v>-8.2999999999999936</v>
      </c>
      <c r="I40" s="21">
        <f t="shared" si="2"/>
        <v>-41.2</v>
      </c>
      <c r="J40" s="21">
        <f t="shared" si="2"/>
        <v>-11.700000000000014</v>
      </c>
      <c r="K40" s="21">
        <f t="shared" si="2"/>
        <v>-177.90000000000003</v>
      </c>
      <c r="L40" s="21">
        <f t="shared" si="2"/>
        <v>-2.0000000000000084</v>
      </c>
      <c r="M40" s="21">
        <f t="shared" si="2"/>
        <v>-41.999999999999986</v>
      </c>
      <c r="N40" s="64">
        <f t="shared" si="2"/>
        <v>-398800000</v>
      </c>
      <c r="O40" s="64">
        <f t="shared" si="2"/>
        <v>21600000</v>
      </c>
      <c r="P40" s="64">
        <f t="shared" si="2"/>
        <v>-182900000</v>
      </c>
      <c r="Q40" s="64">
        <f t="shared" si="2"/>
        <v>35300000</v>
      </c>
      <c r="R40" s="64">
        <f t="shared" si="2"/>
        <v>101000000</v>
      </c>
      <c r="S40" s="64">
        <f t="shared" si="2"/>
        <v>-51900000</v>
      </c>
      <c r="T40" s="64">
        <f t="shared" si="2"/>
        <v>7500000</v>
      </c>
      <c r="U40" s="64">
        <f t="shared" si="2"/>
        <v>-105100000</v>
      </c>
      <c r="V40" s="64">
        <f t="shared" si="2"/>
        <v>200800000</v>
      </c>
      <c r="W40" s="64">
        <f t="shared" si="2"/>
        <v>206100000</v>
      </c>
      <c r="X40" s="64">
        <f t="shared" si="2"/>
        <v>10300000</v>
      </c>
      <c r="Y40" s="64">
        <f t="shared" si="2"/>
        <v>-22000000</v>
      </c>
      <c r="Z40" s="64">
        <f t="shared" si="2"/>
        <v>113700000</v>
      </c>
      <c r="AA40" s="64">
        <f t="shared" si="2"/>
        <v>63200000</v>
      </c>
      <c r="AB40" s="64">
        <f t="shared" si="2"/>
        <v>153100000</v>
      </c>
      <c r="AC40" s="65">
        <f t="shared" si="2"/>
        <v>113800000</v>
      </c>
      <c r="AD40" s="93"/>
      <c r="AE40" s="21">
        <v>-23.9</v>
      </c>
      <c r="AF40" s="21">
        <v>-633.79999999999995</v>
      </c>
      <c r="AG40" s="21">
        <v>-320</v>
      </c>
      <c r="AH40" s="21">
        <v>-233.6</v>
      </c>
      <c r="AI40" s="64">
        <v>-524800000</v>
      </c>
      <c r="AJ40" s="65">
        <v>-48500000</v>
      </c>
      <c r="AK40" s="65">
        <v>395200000</v>
      </c>
      <c r="AL40" s="65">
        <f>SUM(AL32:AL39)</f>
        <v>443800000</v>
      </c>
      <c r="AN40" s="1"/>
    </row>
    <row r="41" spans="1:40" ht="15" customHeight="1" x14ac:dyDescent="0.7">
      <c r="A41" s="53" t="s">
        <v>136</v>
      </c>
      <c r="B41" s="48"/>
      <c r="C41" s="48"/>
      <c r="D41" s="48"/>
      <c r="E41" s="48"/>
      <c r="F41" s="48"/>
      <c r="G41" s="48"/>
      <c r="H41" s="48"/>
      <c r="I41" s="48"/>
      <c r="J41" s="48"/>
      <c r="K41" s="48"/>
      <c r="L41" s="48"/>
      <c r="M41" s="48"/>
      <c r="N41" s="48"/>
      <c r="O41" s="48"/>
      <c r="P41" s="48"/>
      <c r="Q41" s="48"/>
      <c r="R41" s="48"/>
      <c r="S41" s="48"/>
      <c r="T41" s="48"/>
      <c r="U41" s="48"/>
      <c r="V41" s="48"/>
      <c r="W41" s="48"/>
      <c r="X41" s="66"/>
      <c r="Y41" s="66"/>
      <c r="Z41" s="66"/>
      <c r="AA41" s="66"/>
      <c r="AB41" s="66"/>
      <c r="AC41" s="66"/>
      <c r="AD41" s="93"/>
      <c r="AE41" s="48"/>
      <c r="AF41" s="48"/>
      <c r="AG41" s="48"/>
      <c r="AH41" s="48"/>
      <c r="AI41" s="48"/>
      <c r="AJ41" s="48"/>
      <c r="AK41" s="66"/>
      <c r="AL41" s="66"/>
      <c r="AN41" s="1"/>
    </row>
    <row r="42" spans="1:40" ht="30.95" customHeight="1" x14ac:dyDescent="0.7">
      <c r="A42" s="54" t="s">
        <v>137</v>
      </c>
      <c r="B42" s="17">
        <v>638.20000000000005</v>
      </c>
      <c r="C42" s="17">
        <v>108.4</v>
      </c>
      <c r="D42" s="17">
        <v>0</v>
      </c>
      <c r="E42" s="17">
        <v>0</v>
      </c>
      <c r="F42" s="17">
        <v>0</v>
      </c>
      <c r="G42" s="17">
        <v>0</v>
      </c>
      <c r="H42" s="17">
        <v>0</v>
      </c>
      <c r="I42" s="17">
        <v>0</v>
      </c>
      <c r="J42" s="17">
        <v>0</v>
      </c>
      <c r="K42" s="17">
        <v>0</v>
      </c>
      <c r="L42" s="17">
        <v>0</v>
      </c>
      <c r="M42" s="17">
        <v>0</v>
      </c>
      <c r="N42" s="58">
        <v>0</v>
      </c>
      <c r="O42" s="58">
        <v>0</v>
      </c>
      <c r="P42" s="58">
        <v>0</v>
      </c>
      <c r="Q42" s="58">
        <v>0</v>
      </c>
      <c r="R42" s="58">
        <v>0</v>
      </c>
      <c r="S42" s="58">
        <v>0</v>
      </c>
      <c r="T42" s="58">
        <v>0</v>
      </c>
      <c r="U42" s="58">
        <v>0</v>
      </c>
      <c r="V42" s="58">
        <v>0</v>
      </c>
      <c r="W42" s="58">
        <v>0</v>
      </c>
      <c r="X42" s="59">
        <v>0</v>
      </c>
      <c r="Y42" s="59">
        <v>0</v>
      </c>
      <c r="Z42" s="59">
        <v>0</v>
      </c>
      <c r="AA42" s="59">
        <v>0</v>
      </c>
      <c r="AB42" s="59">
        <v>0</v>
      </c>
      <c r="AC42" s="59">
        <v>0</v>
      </c>
      <c r="AD42" s="93"/>
      <c r="AE42" s="17">
        <v>0</v>
      </c>
      <c r="AF42" s="17">
        <v>746.6</v>
      </c>
      <c r="AG42" s="17">
        <v>0</v>
      </c>
      <c r="AH42" s="17">
        <v>0</v>
      </c>
      <c r="AI42" s="58">
        <v>0</v>
      </c>
      <c r="AJ42" s="59">
        <v>0</v>
      </c>
      <c r="AK42" s="59">
        <v>0</v>
      </c>
      <c r="AL42" s="59">
        <v>0</v>
      </c>
      <c r="AN42" s="1"/>
    </row>
    <row r="43" spans="1:40" ht="15" customHeight="1" x14ac:dyDescent="0.7">
      <c r="A43" s="54" t="s">
        <v>138</v>
      </c>
      <c r="B43" s="17">
        <v>0</v>
      </c>
      <c r="C43" s="17">
        <v>0</v>
      </c>
      <c r="D43" s="17">
        <v>0</v>
      </c>
      <c r="E43" s="17">
        <v>0</v>
      </c>
      <c r="F43" s="17">
        <v>0</v>
      </c>
      <c r="G43" s="17">
        <v>0</v>
      </c>
      <c r="H43" s="17">
        <v>0</v>
      </c>
      <c r="I43" s="17">
        <v>0</v>
      </c>
      <c r="J43" s="17">
        <v>0</v>
      </c>
      <c r="K43" s="17">
        <v>0</v>
      </c>
      <c r="L43" s="17">
        <v>0</v>
      </c>
      <c r="M43" s="17">
        <v>0</v>
      </c>
      <c r="N43" s="58">
        <v>1389100000</v>
      </c>
      <c r="O43" s="58">
        <v>0</v>
      </c>
      <c r="P43" s="58">
        <v>0</v>
      </c>
      <c r="Q43" s="58">
        <v>0</v>
      </c>
      <c r="R43" s="58">
        <v>0</v>
      </c>
      <c r="S43" s="58">
        <v>0</v>
      </c>
      <c r="T43" s="58">
        <v>0</v>
      </c>
      <c r="U43" s="58">
        <v>0</v>
      </c>
      <c r="V43" s="58">
        <v>0</v>
      </c>
      <c r="W43" s="58">
        <v>0</v>
      </c>
      <c r="X43" s="59">
        <v>0</v>
      </c>
      <c r="Y43" s="59">
        <v>0</v>
      </c>
      <c r="Z43" s="59">
        <v>0</v>
      </c>
      <c r="AA43" s="59">
        <v>0</v>
      </c>
      <c r="AB43" s="59">
        <v>0</v>
      </c>
      <c r="AC43" s="59">
        <v>0</v>
      </c>
      <c r="AD43" s="93"/>
      <c r="AE43" s="17">
        <v>0</v>
      </c>
      <c r="AF43" s="17">
        <v>0</v>
      </c>
      <c r="AG43" s="17">
        <v>0</v>
      </c>
      <c r="AH43" s="17">
        <v>0</v>
      </c>
      <c r="AI43" s="58">
        <v>1389100000</v>
      </c>
      <c r="AJ43" s="59">
        <v>0</v>
      </c>
      <c r="AK43" s="59">
        <v>0</v>
      </c>
      <c r="AL43" s="59">
        <v>0</v>
      </c>
      <c r="AN43" s="1"/>
    </row>
    <row r="44" spans="1:40" ht="29.25" customHeight="1" x14ac:dyDescent="0.7">
      <c r="A44" s="54" t="s">
        <v>139</v>
      </c>
      <c r="B44" s="17">
        <v>0</v>
      </c>
      <c r="C44" s="17">
        <v>0</v>
      </c>
      <c r="D44" s="17">
        <v>0</v>
      </c>
      <c r="E44" s="17">
        <v>0</v>
      </c>
      <c r="F44" s="17">
        <v>0</v>
      </c>
      <c r="G44" s="17">
        <v>0</v>
      </c>
      <c r="H44" s="17">
        <v>0</v>
      </c>
      <c r="I44" s="17">
        <v>0</v>
      </c>
      <c r="J44" s="17">
        <v>0</v>
      </c>
      <c r="K44" s="17">
        <v>0</v>
      </c>
      <c r="L44" s="17">
        <v>0</v>
      </c>
      <c r="M44" s="17">
        <v>0</v>
      </c>
      <c r="N44" s="58">
        <v>-265300000</v>
      </c>
      <c r="O44" s="58">
        <v>0</v>
      </c>
      <c r="P44" s="58">
        <v>0</v>
      </c>
      <c r="Q44" s="58">
        <v>0</v>
      </c>
      <c r="R44" s="58">
        <v>0</v>
      </c>
      <c r="S44" s="58">
        <v>0</v>
      </c>
      <c r="T44" s="58">
        <v>0</v>
      </c>
      <c r="U44" s="58">
        <v>0</v>
      </c>
      <c r="V44" s="58">
        <v>0</v>
      </c>
      <c r="W44" s="58">
        <v>0</v>
      </c>
      <c r="X44" s="59">
        <v>0</v>
      </c>
      <c r="Y44" s="59">
        <v>0</v>
      </c>
      <c r="Z44" s="59">
        <v>0</v>
      </c>
      <c r="AA44" s="59">
        <v>0</v>
      </c>
      <c r="AB44" s="59">
        <v>0</v>
      </c>
      <c r="AC44" s="59">
        <v>0</v>
      </c>
      <c r="AD44" s="93"/>
      <c r="AE44" s="17">
        <v>0</v>
      </c>
      <c r="AF44" s="17">
        <v>0</v>
      </c>
      <c r="AG44" s="17">
        <v>0</v>
      </c>
      <c r="AH44" s="17">
        <v>0</v>
      </c>
      <c r="AI44" s="58">
        <v>-265300000</v>
      </c>
      <c r="AJ44" s="59">
        <v>0</v>
      </c>
      <c r="AK44" s="59">
        <v>0</v>
      </c>
      <c r="AL44" s="59">
        <v>0</v>
      </c>
      <c r="AN44" s="1"/>
    </row>
    <row r="45" spans="1:40" ht="15" customHeight="1" x14ac:dyDescent="0.7">
      <c r="A45" s="54" t="s">
        <v>140</v>
      </c>
      <c r="B45" s="17">
        <v>0</v>
      </c>
      <c r="C45" s="17">
        <v>0</v>
      </c>
      <c r="D45" s="17">
        <v>0</v>
      </c>
      <c r="E45" s="17">
        <v>0</v>
      </c>
      <c r="F45" s="17">
        <v>0</v>
      </c>
      <c r="G45" s="17">
        <v>0</v>
      </c>
      <c r="H45" s="17">
        <v>0</v>
      </c>
      <c r="I45" s="17">
        <v>0</v>
      </c>
      <c r="J45" s="17">
        <v>0</v>
      </c>
      <c r="K45" s="17">
        <v>0</v>
      </c>
      <c r="L45" s="17">
        <v>0</v>
      </c>
      <c r="M45" s="17">
        <v>0</v>
      </c>
      <c r="N45" s="58">
        <v>202900000</v>
      </c>
      <c r="O45" s="58">
        <v>0</v>
      </c>
      <c r="P45" s="58">
        <v>0</v>
      </c>
      <c r="Q45" s="58">
        <v>0</v>
      </c>
      <c r="R45" s="58">
        <v>0</v>
      </c>
      <c r="S45" s="58">
        <v>0</v>
      </c>
      <c r="T45" s="58">
        <v>0</v>
      </c>
      <c r="U45" s="58">
        <v>0</v>
      </c>
      <c r="V45" s="58">
        <v>0</v>
      </c>
      <c r="W45" s="58">
        <v>0</v>
      </c>
      <c r="X45" s="59">
        <v>0</v>
      </c>
      <c r="Y45" s="59">
        <v>0</v>
      </c>
      <c r="Z45" s="59">
        <v>0</v>
      </c>
      <c r="AA45" s="59">
        <v>0</v>
      </c>
      <c r="AB45" s="59">
        <v>0</v>
      </c>
      <c r="AC45" s="59">
        <v>0</v>
      </c>
      <c r="AD45" s="93"/>
      <c r="AE45" s="17">
        <v>0</v>
      </c>
      <c r="AF45" s="17">
        <v>0</v>
      </c>
      <c r="AG45" s="17">
        <v>0</v>
      </c>
      <c r="AH45" s="17">
        <v>0</v>
      </c>
      <c r="AI45" s="58">
        <v>202900000</v>
      </c>
      <c r="AJ45" s="59">
        <v>0</v>
      </c>
      <c r="AK45" s="59">
        <v>0</v>
      </c>
      <c r="AL45" s="59">
        <v>0</v>
      </c>
      <c r="AN45" s="1"/>
    </row>
    <row r="46" spans="1:40" ht="15" customHeight="1" x14ac:dyDescent="0.7">
      <c r="A46" s="54" t="s">
        <v>141</v>
      </c>
      <c r="B46" s="17">
        <v>-0.9</v>
      </c>
      <c r="C46" s="17">
        <v>-2.5</v>
      </c>
      <c r="D46" s="17">
        <v>-1.1000000000000001</v>
      </c>
      <c r="E46" s="17">
        <v>0</v>
      </c>
      <c r="F46" s="17">
        <v>0</v>
      </c>
      <c r="G46" s="17">
        <v>0</v>
      </c>
      <c r="H46" s="17">
        <v>0</v>
      </c>
      <c r="I46" s="17">
        <v>0</v>
      </c>
      <c r="J46" s="17">
        <v>0</v>
      </c>
      <c r="K46" s="17">
        <v>0</v>
      </c>
      <c r="L46" s="17">
        <v>0</v>
      </c>
      <c r="M46" s="17">
        <v>0</v>
      </c>
      <c r="N46" s="58">
        <v>0</v>
      </c>
      <c r="O46" s="58">
        <v>0</v>
      </c>
      <c r="P46" s="58">
        <v>0</v>
      </c>
      <c r="Q46" s="58">
        <v>0</v>
      </c>
      <c r="R46" s="58">
        <v>0</v>
      </c>
      <c r="S46" s="58">
        <v>0</v>
      </c>
      <c r="T46" s="58">
        <v>0</v>
      </c>
      <c r="U46" s="58">
        <v>0</v>
      </c>
      <c r="V46" s="58">
        <v>0</v>
      </c>
      <c r="W46" s="58">
        <v>0</v>
      </c>
      <c r="X46" s="59">
        <v>0</v>
      </c>
      <c r="Y46" s="59">
        <v>0</v>
      </c>
      <c r="Z46" s="59">
        <v>0</v>
      </c>
      <c r="AA46" s="59">
        <v>0</v>
      </c>
      <c r="AB46" s="59">
        <v>0</v>
      </c>
      <c r="AC46" s="59">
        <v>0</v>
      </c>
      <c r="AD46" s="93"/>
      <c r="AE46" s="17">
        <v>-2.5</v>
      </c>
      <c r="AF46" s="17">
        <v>-4.5</v>
      </c>
      <c r="AG46" s="17">
        <v>0</v>
      </c>
      <c r="AH46" s="17">
        <v>0</v>
      </c>
      <c r="AI46" s="58">
        <v>0</v>
      </c>
      <c r="AJ46" s="59">
        <v>0</v>
      </c>
      <c r="AK46" s="59">
        <v>0</v>
      </c>
      <c r="AL46" s="59">
        <v>0</v>
      </c>
      <c r="AN46" s="1"/>
    </row>
    <row r="47" spans="1:40" ht="15.95" customHeight="1" x14ac:dyDescent="0.7">
      <c r="A47" s="61" t="s">
        <v>142</v>
      </c>
      <c r="B47" s="17">
        <v>0</v>
      </c>
      <c r="C47" s="17">
        <v>0</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17">
        <v>0</v>
      </c>
      <c r="AA47" s="17">
        <v>0</v>
      </c>
      <c r="AB47" s="17">
        <v>0</v>
      </c>
      <c r="AC47" s="59">
        <v>1000000000</v>
      </c>
      <c r="AD47" s="93"/>
      <c r="AE47" s="17">
        <v>0</v>
      </c>
      <c r="AF47" s="17">
        <v>0</v>
      </c>
      <c r="AG47" s="17">
        <v>0</v>
      </c>
      <c r="AH47" s="17">
        <v>0</v>
      </c>
      <c r="AI47" s="17">
        <v>0</v>
      </c>
      <c r="AJ47" s="17">
        <v>0</v>
      </c>
      <c r="AK47" s="17">
        <v>0</v>
      </c>
      <c r="AL47" s="59">
        <v>1000000000</v>
      </c>
      <c r="AN47" s="1"/>
    </row>
    <row r="48" spans="1:40" ht="15.95" customHeight="1" x14ac:dyDescent="0.7">
      <c r="A48" s="54" t="s">
        <v>143</v>
      </c>
      <c r="B48" s="17">
        <v>0</v>
      </c>
      <c r="C48" s="17">
        <v>0</v>
      </c>
      <c r="D48" s="17">
        <v>0</v>
      </c>
      <c r="E48" s="17">
        <v>0</v>
      </c>
      <c r="F48" s="17">
        <v>0</v>
      </c>
      <c r="G48" s="17">
        <v>0</v>
      </c>
      <c r="H48" s="17">
        <v>0</v>
      </c>
      <c r="I48" s="17">
        <v>0</v>
      </c>
      <c r="J48" s="17">
        <v>0</v>
      </c>
      <c r="K48" s="17">
        <v>0</v>
      </c>
      <c r="L48" s="17">
        <v>0</v>
      </c>
      <c r="M48" s="17">
        <v>0</v>
      </c>
      <c r="N48" s="58">
        <v>-22700000</v>
      </c>
      <c r="O48" s="58">
        <v>-1000000</v>
      </c>
      <c r="P48" s="58">
        <v>0</v>
      </c>
      <c r="Q48" s="58">
        <v>0</v>
      </c>
      <c r="R48" s="58">
        <v>0</v>
      </c>
      <c r="S48" s="58">
        <v>0</v>
      </c>
      <c r="T48" s="58">
        <v>0</v>
      </c>
      <c r="U48" s="58">
        <v>0</v>
      </c>
      <c r="V48" s="58">
        <v>0</v>
      </c>
      <c r="W48" s="58">
        <v>-100000</v>
      </c>
      <c r="X48" s="59">
        <v>0</v>
      </c>
      <c r="Y48" s="59">
        <v>0</v>
      </c>
      <c r="Z48" s="59">
        <v>0</v>
      </c>
      <c r="AA48" s="59">
        <v>0</v>
      </c>
      <c r="AB48" s="59">
        <v>0</v>
      </c>
      <c r="AC48" s="59">
        <v>-50100000</v>
      </c>
      <c r="AD48" s="93"/>
      <c r="AE48" s="17">
        <v>0</v>
      </c>
      <c r="AF48" s="17">
        <v>0</v>
      </c>
      <c r="AG48" s="17">
        <v>0</v>
      </c>
      <c r="AH48" s="17">
        <v>0</v>
      </c>
      <c r="AI48" s="58">
        <v>-23700000</v>
      </c>
      <c r="AJ48" s="59">
        <v>0</v>
      </c>
      <c r="AK48" s="59">
        <v>-100000</v>
      </c>
      <c r="AL48" s="59">
        <v>-50100000</v>
      </c>
      <c r="AN48" s="1"/>
    </row>
    <row r="49" spans="1:40" ht="25.9" customHeight="1" x14ac:dyDescent="0.7">
      <c r="A49" s="54" t="s">
        <v>144</v>
      </c>
      <c r="B49" s="17">
        <v>-241.2</v>
      </c>
      <c r="C49" s="17">
        <v>-41.2</v>
      </c>
      <c r="D49" s="17">
        <v>-44.3</v>
      </c>
      <c r="E49" s="17">
        <v>-25.2</v>
      </c>
      <c r="F49" s="17">
        <v>-25.5</v>
      </c>
      <c r="G49" s="17">
        <v>-22.6</v>
      </c>
      <c r="H49" s="17">
        <v>-19</v>
      </c>
      <c r="I49" s="17">
        <v>-18.3</v>
      </c>
      <c r="J49" s="17">
        <v>-18.899999999999999</v>
      </c>
      <c r="K49" s="17">
        <v>-25.1</v>
      </c>
      <c r="L49" s="17">
        <v>-22.5</v>
      </c>
      <c r="M49" s="17">
        <v>-25.7</v>
      </c>
      <c r="N49" s="58">
        <v>-35800000</v>
      </c>
      <c r="O49" s="58">
        <v>-26900000</v>
      </c>
      <c r="P49" s="58">
        <v>-35500000</v>
      </c>
      <c r="Q49" s="58">
        <v>-26600000</v>
      </c>
      <c r="R49" s="58">
        <v>-36700000</v>
      </c>
      <c r="S49" s="58">
        <v>-24700000</v>
      </c>
      <c r="T49" s="58">
        <v>-29600000</v>
      </c>
      <c r="U49" s="58">
        <v>-28400000</v>
      </c>
      <c r="V49" s="58">
        <v>-34100000</v>
      </c>
      <c r="W49" s="58">
        <v>-32100000</v>
      </c>
      <c r="X49" s="59">
        <v>-34400000</v>
      </c>
      <c r="Y49" s="59">
        <v>-34500000</v>
      </c>
      <c r="Z49" s="59">
        <v>-41300000</v>
      </c>
      <c r="AA49" s="59">
        <v>-34700000</v>
      </c>
      <c r="AB49" s="59">
        <v>-33200000</v>
      </c>
      <c r="AC49" s="59">
        <v>-39500000</v>
      </c>
      <c r="AD49" s="93"/>
      <c r="AE49" s="17">
        <v>-87.9</v>
      </c>
      <c r="AF49" s="17">
        <v>-351.9</v>
      </c>
      <c r="AG49" s="17">
        <v>-85.4</v>
      </c>
      <c r="AH49" s="17">
        <v>-92.2</v>
      </c>
      <c r="AI49" s="58">
        <v>-124800000</v>
      </c>
      <c r="AJ49" s="59">
        <v>-119400000</v>
      </c>
      <c r="AK49" s="59">
        <v>-135100000</v>
      </c>
      <c r="AL49" s="59">
        <v>-148700000</v>
      </c>
      <c r="AN49" s="1"/>
    </row>
    <row r="50" spans="1:40" ht="15" customHeight="1" x14ac:dyDescent="0.7">
      <c r="A50" s="54" t="s">
        <v>145</v>
      </c>
      <c r="B50" s="17">
        <v>0.8</v>
      </c>
      <c r="C50" s="17">
        <v>0.2</v>
      </c>
      <c r="D50" s="17">
        <v>8.8000000000000007</v>
      </c>
      <c r="E50" s="17">
        <v>16.399999999999999</v>
      </c>
      <c r="F50" s="17">
        <v>0.9</v>
      </c>
      <c r="G50" s="17">
        <v>1.1000000000000001</v>
      </c>
      <c r="H50" s="17">
        <v>0</v>
      </c>
      <c r="I50" s="17">
        <v>0.2</v>
      </c>
      <c r="J50" s="17">
        <v>0.7</v>
      </c>
      <c r="K50" s="17">
        <v>0.8</v>
      </c>
      <c r="L50" s="17">
        <v>0.1</v>
      </c>
      <c r="M50" s="17">
        <v>0.7</v>
      </c>
      <c r="N50" s="58">
        <v>2900000</v>
      </c>
      <c r="O50" s="58">
        <v>2600000</v>
      </c>
      <c r="P50" s="58">
        <v>1100000</v>
      </c>
      <c r="Q50" s="58">
        <v>300000</v>
      </c>
      <c r="R50" s="58">
        <v>200000</v>
      </c>
      <c r="S50" s="58">
        <v>100000</v>
      </c>
      <c r="T50" s="58">
        <v>100000</v>
      </c>
      <c r="U50" s="58">
        <v>100000</v>
      </c>
      <c r="V50" s="58">
        <v>200000</v>
      </c>
      <c r="W50" s="58">
        <v>1000000</v>
      </c>
      <c r="X50" s="59">
        <v>1200000</v>
      </c>
      <c r="Y50" s="59">
        <v>100000</v>
      </c>
      <c r="Z50" s="59">
        <v>100000</v>
      </c>
      <c r="AA50" s="59">
        <v>0</v>
      </c>
      <c r="AB50" s="59">
        <v>200000</v>
      </c>
      <c r="AC50" s="59">
        <v>600000</v>
      </c>
      <c r="AD50" s="93"/>
      <c r="AE50" s="17">
        <v>0.5</v>
      </c>
      <c r="AF50" s="17">
        <v>26.2</v>
      </c>
      <c r="AG50" s="17">
        <v>2.2000000000000002</v>
      </c>
      <c r="AH50" s="17">
        <v>2.2999999999999998</v>
      </c>
      <c r="AI50" s="58">
        <v>6900000</v>
      </c>
      <c r="AJ50" s="59">
        <v>500000</v>
      </c>
      <c r="AK50" s="59">
        <v>2500000</v>
      </c>
      <c r="AL50" s="59">
        <v>900000</v>
      </c>
      <c r="AN50" s="1"/>
    </row>
    <row r="51" spans="1:40" ht="15" customHeight="1" x14ac:dyDescent="0.7">
      <c r="A51" s="54" t="s">
        <v>146</v>
      </c>
      <c r="B51" s="17">
        <v>-29.8</v>
      </c>
      <c r="C51" s="17">
        <v>-28.5</v>
      </c>
      <c r="D51" s="17">
        <v>-25.8</v>
      </c>
      <c r="E51" s="17">
        <v>-25</v>
      </c>
      <c r="F51" s="17">
        <v>-26.2</v>
      </c>
      <c r="G51" s="17">
        <v>-24.4</v>
      </c>
      <c r="H51" s="17">
        <v>-21.2</v>
      </c>
      <c r="I51" s="17">
        <v>-21.1</v>
      </c>
      <c r="J51" s="17">
        <v>-21.7</v>
      </c>
      <c r="K51" s="17">
        <v>-21.7</v>
      </c>
      <c r="L51" s="17">
        <v>-21.5</v>
      </c>
      <c r="M51" s="17">
        <v>-24.6</v>
      </c>
      <c r="N51" s="58">
        <v>-24600000</v>
      </c>
      <c r="O51" s="58">
        <v>-26100000</v>
      </c>
      <c r="P51" s="58">
        <v>-28500000</v>
      </c>
      <c r="Q51" s="58">
        <v>-31200000</v>
      </c>
      <c r="R51" s="58">
        <v>-32400000</v>
      </c>
      <c r="S51" s="58">
        <v>-32000000</v>
      </c>
      <c r="T51" s="58">
        <v>-31600000</v>
      </c>
      <c r="U51" s="58">
        <v>-31500000</v>
      </c>
      <c r="V51" s="58">
        <v>-32000000</v>
      </c>
      <c r="W51" s="58">
        <v>-31900000</v>
      </c>
      <c r="X51" s="59">
        <v>-31300000</v>
      </c>
      <c r="Y51" s="59">
        <v>-31400000</v>
      </c>
      <c r="Z51" s="59">
        <v>-32100000</v>
      </c>
      <c r="AA51" s="59">
        <v>-31800000</v>
      </c>
      <c r="AB51" s="59">
        <v>-32300000</v>
      </c>
      <c r="AC51" s="59">
        <v>-33200000</v>
      </c>
      <c r="AD51" s="93"/>
      <c r="AE51" s="17">
        <v>-133</v>
      </c>
      <c r="AF51" s="17">
        <v>-109.1</v>
      </c>
      <c r="AG51" s="17">
        <v>-92.9</v>
      </c>
      <c r="AH51" s="17">
        <v>-89.5</v>
      </c>
      <c r="AI51" s="58">
        <v>-110400000</v>
      </c>
      <c r="AJ51" s="59">
        <v>-127500000</v>
      </c>
      <c r="AK51" s="59">
        <v>-126600000</v>
      </c>
      <c r="AL51" s="59">
        <v>-129400000</v>
      </c>
      <c r="AN51" s="1"/>
    </row>
    <row r="52" spans="1:40" ht="15" customHeight="1" x14ac:dyDescent="0.7">
      <c r="A52" s="54" t="s">
        <v>147</v>
      </c>
      <c r="B52" s="17">
        <v>-1</v>
      </c>
      <c r="C52" s="17">
        <v>-1.1000000000000001</v>
      </c>
      <c r="D52" s="17">
        <v>-1.1000000000000001</v>
      </c>
      <c r="E52" s="17">
        <v>-0.3</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8">
        <v>0</v>
      </c>
      <c r="Y52" s="18">
        <v>0</v>
      </c>
      <c r="Z52" s="18">
        <v>0</v>
      </c>
      <c r="AA52" s="18">
        <v>0</v>
      </c>
      <c r="AB52" s="18">
        <v>0</v>
      </c>
      <c r="AC52" s="18">
        <v>0</v>
      </c>
      <c r="AD52" s="93"/>
      <c r="AE52" s="17">
        <v>-3.9</v>
      </c>
      <c r="AF52" s="17">
        <v>-3.5</v>
      </c>
      <c r="AG52" s="17">
        <v>0</v>
      </c>
      <c r="AH52" s="17">
        <v>0</v>
      </c>
      <c r="AI52" s="58">
        <v>0</v>
      </c>
      <c r="AJ52" s="59">
        <v>0</v>
      </c>
      <c r="AK52" s="59">
        <v>0</v>
      </c>
      <c r="AL52" s="59">
        <v>0</v>
      </c>
      <c r="AN52" s="1"/>
    </row>
    <row r="53" spans="1:40" ht="15" customHeight="1" x14ac:dyDescent="0.7">
      <c r="A53" s="54" t="s">
        <v>148</v>
      </c>
      <c r="B53" s="17">
        <v>0</v>
      </c>
      <c r="C53" s="17">
        <v>0</v>
      </c>
      <c r="D53" s="17">
        <v>0</v>
      </c>
      <c r="E53" s="17">
        <v>0</v>
      </c>
      <c r="F53" s="17">
        <v>0</v>
      </c>
      <c r="G53" s="17">
        <v>0</v>
      </c>
      <c r="H53" s="17">
        <v>0</v>
      </c>
      <c r="I53" s="17">
        <v>0</v>
      </c>
      <c r="J53" s="17">
        <v>-64</v>
      </c>
      <c r="K53" s="17">
        <v>-75.8</v>
      </c>
      <c r="L53" s="17">
        <v>-37.5</v>
      </c>
      <c r="M53" s="17">
        <v>-220.2</v>
      </c>
      <c r="N53" s="58">
        <v>-431900000</v>
      </c>
      <c r="O53" s="58">
        <v>-150800000</v>
      </c>
      <c r="P53" s="58">
        <v>-181000000</v>
      </c>
      <c r="Q53" s="58">
        <v>-294800000</v>
      </c>
      <c r="R53" s="58">
        <v>-259900000</v>
      </c>
      <c r="S53" s="58">
        <v>-189800000</v>
      </c>
      <c r="T53" s="58">
        <v>-171400000</v>
      </c>
      <c r="U53" s="58">
        <v>-174300000</v>
      </c>
      <c r="V53" s="58">
        <v>-175400000</v>
      </c>
      <c r="W53" s="58">
        <v>-154200000</v>
      </c>
      <c r="X53" s="59">
        <v>-104100000</v>
      </c>
      <c r="Y53" s="59">
        <v>-106200000</v>
      </c>
      <c r="Z53" s="59">
        <v>-279400000</v>
      </c>
      <c r="AA53" s="59">
        <v>-260200000</v>
      </c>
      <c r="AB53" s="59">
        <v>-348700000</v>
      </c>
      <c r="AC53" s="59">
        <v>-353300000</v>
      </c>
      <c r="AD53" s="93"/>
      <c r="AE53" s="17">
        <v>0</v>
      </c>
      <c r="AF53" s="17">
        <v>0</v>
      </c>
      <c r="AG53" s="17">
        <v>0</v>
      </c>
      <c r="AH53" s="17">
        <v>-397.5</v>
      </c>
      <c r="AI53" s="58">
        <v>-1058500000</v>
      </c>
      <c r="AJ53" s="59">
        <v>-795400000</v>
      </c>
      <c r="AK53" s="59">
        <v>-539900000</v>
      </c>
      <c r="AL53" s="59">
        <v>-1241600000</v>
      </c>
      <c r="AN53" s="1"/>
    </row>
    <row r="54" spans="1:40" ht="15" customHeight="1" x14ac:dyDescent="0.7">
      <c r="A54" s="54" t="s">
        <v>149</v>
      </c>
      <c r="B54" s="17">
        <v>-0.4</v>
      </c>
      <c r="C54" s="17">
        <v>0</v>
      </c>
      <c r="D54" s="17">
        <v>0</v>
      </c>
      <c r="E54" s="17">
        <v>0</v>
      </c>
      <c r="F54" s="17">
        <v>0</v>
      </c>
      <c r="G54" s="17">
        <v>0</v>
      </c>
      <c r="H54" s="17">
        <v>0</v>
      </c>
      <c r="I54" s="17">
        <v>0</v>
      </c>
      <c r="J54" s="17">
        <v>0</v>
      </c>
      <c r="K54" s="17">
        <v>0</v>
      </c>
      <c r="L54" s="17">
        <v>0</v>
      </c>
      <c r="M54" s="17">
        <v>0</v>
      </c>
      <c r="N54" s="17">
        <v>0</v>
      </c>
      <c r="O54" s="17">
        <v>0</v>
      </c>
      <c r="P54" s="17">
        <v>0</v>
      </c>
      <c r="Q54" s="17">
        <v>0</v>
      </c>
      <c r="R54" s="17">
        <v>0</v>
      </c>
      <c r="S54" s="17">
        <v>0</v>
      </c>
      <c r="T54" s="17">
        <v>0</v>
      </c>
      <c r="U54" s="17">
        <v>0</v>
      </c>
      <c r="V54" s="17">
        <v>0</v>
      </c>
      <c r="W54" s="17">
        <v>0</v>
      </c>
      <c r="X54" s="18">
        <v>0</v>
      </c>
      <c r="Y54" s="18">
        <v>0</v>
      </c>
      <c r="Z54" s="18">
        <v>0</v>
      </c>
      <c r="AA54" s="18">
        <v>0</v>
      </c>
      <c r="AB54" s="18">
        <v>0</v>
      </c>
      <c r="AC54" s="18">
        <v>0</v>
      </c>
      <c r="AD54" s="93"/>
      <c r="AE54" s="17">
        <v>-2.6</v>
      </c>
      <c r="AF54" s="17">
        <v>-0.4</v>
      </c>
      <c r="AG54" s="17">
        <v>0</v>
      </c>
      <c r="AH54" s="17">
        <v>0</v>
      </c>
      <c r="AI54" s="58">
        <v>0</v>
      </c>
      <c r="AJ54" s="59">
        <v>0</v>
      </c>
      <c r="AK54" s="59">
        <v>0</v>
      </c>
      <c r="AL54" s="59">
        <v>0</v>
      </c>
      <c r="AN54" s="1"/>
    </row>
    <row r="55" spans="1:40" ht="15" customHeight="1" x14ac:dyDescent="0.7">
      <c r="A55" s="54" t="s">
        <v>150</v>
      </c>
      <c r="B55" s="93"/>
      <c r="C55" s="93"/>
      <c r="D55" s="93"/>
      <c r="E55" s="93"/>
      <c r="F55" s="93"/>
      <c r="G55" s="93"/>
      <c r="H55" s="93"/>
      <c r="I55" s="93"/>
      <c r="J55" s="93"/>
      <c r="K55" s="93"/>
      <c r="L55" s="93"/>
      <c r="M55" s="93"/>
      <c r="N55" s="93"/>
      <c r="O55" s="93"/>
      <c r="P55" s="93"/>
      <c r="Q55" s="93"/>
      <c r="R55" s="93"/>
      <c r="S55" s="93"/>
      <c r="T55" s="93"/>
      <c r="U55" s="93"/>
      <c r="V55" s="93"/>
      <c r="W55" s="93"/>
      <c r="AB55" s="59">
        <v>-17100000</v>
      </c>
      <c r="AC55" s="59">
        <v>-600000</v>
      </c>
      <c r="AD55" s="93"/>
      <c r="AE55" s="93"/>
      <c r="AF55" s="93"/>
      <c r="AG55" s="93"/>
      <c r="AH55" s="93"/>
      <c r="AI55" s="93"/>
      <c r="AK55" s="92"/>
      <c r="AL55" s="59">
        <v>-17700000</v>
      </c>
      <c r="AN55" s="1"/>
    </row>
    <row r="56" spans="1:40" ht="15" customHeight="1" x14ac:dyDescent="0.7">
      <c r="A56" s="54" t="s">
        <v>120</v>
      </c>
      <c r="B56" s="13">
        <v>-0.7</v>
      </c>
      <c r="C56" s="13">
        <v>-0.9</v>
      </c>
      <c r="D56" s="13">
        <v>-0.9</v>
      </c>
      <c r="E56" s="13">
        <v>-0.1</v>
      </c>
      <c r="F56" s="13">
        <v>-0.2</v>
      </c>
      <c r="G56" s="13">
        <v>-0.5</v>
      </c>
      <c r="H56" s="13">
        <v>0.3</v>
      </c>
      <c r="I56" s="13">
        <v>-0.2</v>
      </c>
      <c r="J56" s="13">
        <v>-0.4</v>
      </c>
      <c r="K56" s="13">
        <v>-0.1</v>
      </c>
      <c r="L56" s="13">
        <v>-0.3</v>
      </c>
      <c r="M56" s="13">
        <v>0</v>
      </c>
      <c r="N56" s="13">
        <v>0</v>
      </c>
      <c r="O56" s="13">
        <v>0</v>
      </c>
      <c r="P56" s="13">
        <v>0</v>
      </c>
      <c r="Q56" s="13">
        <v>0</v>
      </c>
      <c r="R56" s="13">
        <v>0</v>
      </c>
      <c r="S56" s="13">
        <v>0</v>
      </c>
      <c r="T56" s="13">
        <v>0</v>
      </c>
      <c r="U56" s="13">
        <v>0</v>
      </c>
      <c r="V56" s="13">
        <v>0</v>
      </c>
      <c r="W56" s="13">
        <v>0</v>
      </c>
      <c r="X56" s="14">
        <v>0</v>
      </c>
      <c r="Y56" s="14">
        <v>0</v>
      </c>
      <c r="Z56" s="14">
        <v>0</v>
      </c>
      <c r="AA56" s="14">
        <v>0</v>
      </c>
      <c r="AB56" s="14">
        <v>0</v>
      </c>
      <c r="AC56" s="14">
        <v>0</v>
      </c>
      <c r="AD56" s="93"/>
      <c r="AE56" s="13">
        <v>-2.2999999999999998</v>
      </c>
      <c r="AF56" s="13">
        <v>-2.6</v>
      </c>
      <c r="AG56" s="13">
        <v>-0.6</v>
      </c>
      <c r="AH56" s="13">
        <v>-0.8</v>
      </c>
      <c r="AI56" s="62">
        <v>0</v>
      </c>
      <c r="AJ56" s="63">
        <v>0</v>
      </c>
      <c r="AK56" s="63">
        <v>0</v>
      </c>
      <c r="AL56" s="63">
        <v>0</v>
      </c>
      <c r="AN56" s="1"/>
    </row>
    <row r="57" spans="1:40" ht="15" customHeight="1" x14ac:dyDescent="0.7">
      <c r="A57" s="53" t="s">
        <v>151</v>
      </c>
      <c r="B57" s="21">
        <v>365</v>
      </c>
      <c r="C57" s="21">
        <v>34.4</v>
      </c>
      <c r="D57" s="21">
        <v>-64.400000000000006</v>
      </c>
      <c r="E57" s="21">
        <v>-34.200000000000003</v>
      </c>
      <c r="F57" s="21">
        <f t="shared" ref="F57:AC57" si="3">SUM(F42:F56)</f>
        <v>-51</v>
      </c>
      <c r="G57" s="21">
        <f t="shared" si="3"/>
        <v>-46.4</v>
      </c>
      <c r="H57" s="21">
        <f t="shared" si="3"/>
        <v>-39.900000000000006</v>
      </c>
      <c r="I57" s="21">
        <f t="shared" si="3"/>
        <v>-39.400000000000006</v>
      </c>
      <c r="J57" s="21">
        <f t="shared" si="3"/>
        <v>-104.30000000000001</v>
      </c>
      <c r="K57" s="21">
        <f t="shared" si="3"/>
        <v>-121.89999999999999</v>
      </c>
      <c r="L57" s="21">
        <f t="shared" si="3"/>
        <v>-81.7</v>
      </c>
      <c r="M57" s="21">
        <f t="shared" si="3"/>
        <v>-269.8</v>
      </c>
      <c r="N57" s="64">
        <f t="shared" si="3"/>
        <v>814600000</v>
      </c>
      <c r="O57" s="64">
        <f t="shared" si="3"/>
        <v>-202200000</v>
      </c>
      <c r="P57" s="64">
        <f t="shared" si="3"/>
        <v>-243900000</v>
      </c>
      <c r="Q57" s="64">
        <f t="shared" si="3"/>
        <v>-352300000</v>
      </c>
      <c r="R57" s="64">
        <f t="shared" si="3"/>
        <v>-328800000</v>
      </c>
      <c r="S57" s="64">
        <f t="shared" si="3"/>
        <v>-246400000</v>
      </c>
      <c r="T57" s="64">
        <f t="shared" si="3"/>
        <v>-232500000</v>
      </c>
      <c r="U57" s="64">
        <f t="shared" si="3"/>
        <v>-234100000</v>
      </c>
      <c r="V57" s="64">
        <f t="shared" si="3"/>
        <v>-241300000</v>
      </c>
      <c r="W57" s="64">
        <f t="shared" si="3"/>
        <v>-217300000</v>
      </c>
      <c r="X57" s="64">
        <f t="shared" si="3"/>
        <v>-168600000</v>
      </c>
      <c r="Y57" s="64">
        <f t="shared" si="3"/>
        <v>-172000000</v>
      </c>
      <c r="Z57" s="64">
        <f t="shared" si="3"/>
        <v>-352700000</v>
      </c>
      <c r="AA57" s="64">
        <f t="shared" si="3"/>
        <v>-326700000</v>
      </c>
      <c r="AB57" s="64">
        <f t="shared" si="3"/>
        <v>-431100000</v>
      </c>
      <c r="AC57" s="65">
        <f t="shared" si="3"/>
        <v>523900000</v>
      </c>
      <c r="AD57" s="93"/>
      <c r="AE57" s="21">
        <v>-231.7</v>
      </c>
      <c r="AF57" s="21">
        <v>300.8</v>
      </c>
      <c r="AG57" s="21">
        <v>-176.7</v>
      </c>
      <c r="AH57" s="21">
        <v>-577.70000000000005</v>
      </c>
      <c r="AI57" s="64">
        <v>16200000</v>
      </c>
      <c r="AJ57" s="65">
        <v>-1041800000</v>
      </c>
      <c r="AK57" s="65">
        <v>-799200000</v>
      </c>
      <c r="AL57" s="65">
        <f>SUM(AL42:AL56)</f>
        <v>-586600000</v>
      </c>
      <c r="AN57" s="1"/>
    </row>
    <row r="58" spans="1:40" ht="15" customHeight="1" x14ac:dyDescent="0.7">
      <c r="A58" s="54" t="s">
        <v>152</v>
      </c>
      <c r="B58" s="21">
        <v>1.6</v>
      </c>
      <c r="C58" s="21">
        <v>-3</v>
      </c>
      <c r="D58" s="21">
        <v>-0.1</v>
      </c>
      <c r="E58" s="21">
        <v>-1.6</v>
      </c>
      <c r="F58" s="21">
        <v>1</v>
      </c>
      <c r="G58" s="21">
        <v>-0.8</v>
      </c>
      <c r="H58" s="21">
        <v>-1.9</v>
      </c>
      <c r="I58" s="21">
        <v>-1.9</v>
      </c>
      <c r="J58" s="21">
        <v>-2.2000000000000002</v>
      </c>
      <c r="K58" s="21">
        <v>1.6</v>
      </c>
      <c r="L58" s="21">
        <v>1.4</v>
      </c>
      <c r="M58" s="21">
        <v>3.3</v>
      </c>
      <c r="N58" s="64">
        <v>-900000</v>
      </c>
      <c r="O58" s="64">
        <v>500000</v>
      </c>
      <c r="P58" s="64">
        <v>-1100000</v>
      </c>
      <c r="Q58" s="64">
        <v>-1600000</v>
      </c>
      <c r="R58" s="64">
        <v>-1100000</v>
      </c>
      <c r="S58" s="64">
        <v>-5000000</v>
      </c>
      <c r="T58" s="64">
        <v>-6500000</v>
      </c>
      <c r="U58" s="64">
        <v>5400000</v>
      </c>
      <c r="V58" s="64">
        <v>500000</v>
      </c>
      <c r="W58" s="64">
        <v>1200000</v>
      </c>
      <c r="X58" s="65">
        <v>-3600000</v>
      </c>
      <c r="Y58" s="65">
        <v>4300000</v>
      </c>
      <c r="Z58" s="65">
        <v>-2500000</v>
      </c>
      <c r="AA58" s="65">
        <v>-900000</v>
      </c>
      <c r="AB58" s="65">
        <v>6300000</v>
      </c>
      <c r="AC58" s="65">
        <v>-8600000</v>
      </c>
      <c r="AD58" s="93"/>
      <c r="AE58" s="21">
        <v>2.6</v>
      </c>
      <c r="AF58" s="21">
        <v>-3.1</v>
      </c>
      <c r="AG58" s="21">
        <v>0.2</v>
      </c>
      <c r="AH58" s="21">
        <v>4.0999999999999996</v>
      </c>
      <c r="AI58" s="64">
        <v>-3100000</v>
      </c>
      <c r="AJ58" s="65">
        <v>-7200000</v>
      </c>
      <c r="AK58" s="65">
        <v>2400000</v>
      </c>
      <c r="AL58" s="65">
        <v>-5700000</v>
      </c>
    </row>
    <row r="59" spans="1:40" ht="15" customHeight="1" x14ac:dyDescent="0.7">
      <c r="A59" s="54" t="s">
        <v>153</v>
      </c>
      <c r="B59" s="15">
        <v>235.3</v>
      </c>
      <c r="C59" s="15">
        <v>-161.19999999999999</v>
      </c>
      <c r="D59" s="15">
        <v>32.1</v>
      </c>
      <c r="E59" s="15">
        <v>-16.899999999999999</v>
      </c>
      <c r="F59" s="15">
        <v>-160.1</v>
      </c>
      <c r="G59" s="15">
        <f>G30+G40+G57+G58</f>
        <v>-15.599999999999977</v>
      </c>
      <c r="H59" s="15">
        <f>H30+H40+H57+H58</f>
        <v>99.600000000000023</v>
      </c>
      <c r="I59" s="15">
        <v>108.1</v>
      </c>
      <c r="J59" s="15">
        <f t="shared" ref="J59:AC59" si="4">J30+J40+J57+J58</f>
        <v>-64.900000000000048</v>
      </c>
      <c r="K59" s="15">
        <f t="shared" si="4"/>
        <v>-152.30000000000004</v>
      </c>
      <c r="L59" s="15">
        <f t="shared" si="4"/>
        <v>118.59999999999998</v>
      </c>
      <c r="M59" s="15">
        <f t="shared" si="4"/>
        <v>-137.80000000000001</v>
      </c>
      <c r="N59" s="67">
        <f t="shared" si="4"/>
        <v>530600000</v>
      </c>
      <c r="O59" s="67">
        <f t="shared" si="4"/>
        <v>39800000</v>
      </c>
      <c r="P59" s="67">
        <f t="shared" si="4"/>
        <v>-196400000</v>
      </c>
      <c r="Q59" s="67">
        <f t="shared" si="4"/>
        <v>-155900000</v>
      </c>
      <c r="R59" s="67">
        <f t="shared" si="4"/>
        <v>-87500000</v>
      </c>
      <c r="S59" s="67">
        <f t="shared" si="4"/>
        <v>-93430000</v>
      </c>
      <c r="T59" s="67">
        <f t="shared" si="4"/>
        <v>19942000</v>
      </c>
      <c r="U59" s="67">
        <f t="shared" si="4"/>
        <v>-139200000</v>
      </c>
      <c r="V59" s="67">
        <f t="shared" si="4"/>
        <v>99894000</v>
      </c>
      <c r="W59" s="67">
        <f t="shared" si="4"/>
        <v>177600000</v>
      </c>
      <c r="X59" s="67">
        <f t="shared" si="4"/>
        <v>94000000</v>
      </c>
      <c r="Y59" s="67">
        <f t="shared" si="4"/>
        <v>10600000</v>
      </c>
      <c r="Z59" s="67">
        <f t="shared" si="4"/>
        <v>-66000000</v>
      </c>
      <c r="AA59" s="67">
        <f t="shared" si="4"/>
        <v>-33800000</v>
      </c>
      <c r="AB59" s="67">
        <f t="shared" si="4"/>
        <v>2500000</v>
      </c>
      <c r="AC59" s="68">
        <f t="shared" si="4"/>
        <v>842900000</v>
      </c>
      <c r="AD59" s="93"/>
      <c r="AE59" s="15">
        <v>77.3</v>
      </c>
      <c r="AF59" s="15">
        <v>89.3</v>
      </c>
      <c r="AG59" s="15">
        <v>32</v>
      </c>
      <c r="AH59" s="15">
        <v>-236.4</v>
      </c>
      <c r="AI59" s="67">
        <v>218100000</v>
      </c>
      <c r="AJ59" s="68">
        <v>-300188000</v>
      </c>
      <c r="AK59" s="68">
        <v>382100000</v>
      </c>
      <c r="AL59" s="68">
        <v>745600000</v>
      </c>
    </row>
    <row r="60" spans="1:40" ht="15" customHeight="1" x14ac:dyDescent="0.7">
      <c r="A60" s="54" t="s">
        <v>154</v>
      </c>
      <c r="B60" s="13">
        <v>430</v>
      </c>
      <c r="C60" s="13">
        <v>665.3</v>
      </c>
      <c r="D60" s="13">
        <v>504.1</v>
      </c>
      <c r="E60" s="13">
        <v>536.20000000000005</v>
      </c>
      <c r="F60" s="13">
        <f t="shared" ref="F60:M60" si="5">E61</f>
        <v>519.29999999999995</v>
      </c>
      <c r="G60" s="13">
        <f t="shared" si="5"/>
        <v>359.19999999999993</v>
      </c>
      <c r="H60" s="13">
        <f t="shared" si="5"/>
        <v>343.59999999999997</v>
      </c>
      <c r="I60" s="13">
        <f t="shared" si="5"/>
        <v>443.2</v>
      </c>
      <c r="J60" s="13">
        <f t="shared" si="5"/>
        <v>551.29999999999995</v>
      </c>
      <c r="K60" s="13">
        <f t="shared" si="5"/>
        <v>486.39999999999992</v>
      </c>
      <c r="L60" s="13">
        <f t="shared" si="5"/>
        <v>334.09999999999991</v>
      </c>
      <c r="M60" s="13">
        <f t="shared" si="5"/>
        <v>452.69999999999987</v>
      </c>
      <c r="N60" s="62">
        <v>314900000</v>
      </c>
      <c r="O60" s="62">
        <f t="shared" ref="O60:AC60" si="6">N61</f>
        <v>845500000</v>
      </c>
      <c r="P60" s="62">
        <f t="shared" si="6"/>
        <v>885300000</v>
      </c>
      <c r="Q60" s="62">
        <f t="shared" si="6"/>
        <v>688900000</v>
      </c>
      <c r="R60" s="62">
        <f t="shared" si="6"/>
        <v>533000000</v>
      </c>
      <c r="S60" s="62">
        <f t="shared" si="6"/>
        <v>445500000</v>
      </c>
      <c r="T60" s="62">
        <f t="shared" si="6"/>
        <v>352070000</v>
      </c>
      <c r="U60" s="62">
        <f t="shared" si="6"/>
        <v>372012000</v>
      </c>
      <c r="V60" s="63">
        <f t="shared" si="6"/>
        <v>232812000</v>
      </c>
      <c r="W60" s="63">
        <f t="shared" si="6"/>
        <v>332706000</v>
      </c>
      <c r="X60" s="63">
        <f t="shared" si="6"/>
        <v>510306000</v>
      </c>
      <c r="Y60" s="63">
        <f t="shared" si="6"/>
        <v>604306000</v>
      </c>
      <c r="Z60" s="63">
        <f t="shared" si="6"/>
        <v>614906000</v>
      </c>
      <c r="AA60" s="63">
        <f t="shared" si="6"/>
        <v>548906000</v>
      </c>
      <c r="AB60" s="63">
        <f t="shared" si="6"/>
        <v>515106000</v>
      </c>
      <c r="AC60" s="63">
        <f t="shared" si="6"/>
        <v>517606000</v>
      </c>
      <c r="AD60" s="93"/>
      <c r="AE60" s="13">
        <v>352.7</v>
      </c>
      <c r="AF60" s="13">
        <v>430</v>
      </c>
      <c r="AG60" s="13">
        <v>519.29999999999995</v>
      </c>
      <c r="AH60" s="13">
        <v>551.29999999999995</v>
      </c>
      <c r="AI60" s="62">
        <v>314900000</v>
      </c>
      <c r="AJ60" s="63">
        <v>533000000</v>
      </c>
      <c r="AK60" s="63">
        <v>232800000</v>
      </c>
      <c r="AL60" s="63">
        <v>614900000</v>
      </c>
    </row>
    <row r="61" spans="1:40" ht="15" customHeight="1" x14ac:dyDescent="0.7">
      <c r="A61" s="53" t="s">
        <v>155</v>
      </c>
      <c r="B61" s="69">
        <v>665.3</v>
      </c>
      <c r="C61" s="69">
        <v>504.1</v>
      </c>
      <c r="D61" s="69">
        <v>536.20000000000005</v>
      </c>
      <c r="E61" s="69">
        <v>519.29999999999995</v>
      </c>
      <c r="F61" s="69">
        <f t="shared" ref="F61:AC61" si="7">SUM(F59:F60)</f>
        <v>359.19999999999993</v>
      </c>
      <c r="G61" s="69">
        <f t="shared" si="7"/>
        <v>343.59999999999997</v>
      </c>
      <c r="H61" s="69">
        <f t="shared" si="7"/>
        <v>443.2</v>
      </c>
      <c r="I61" s="69">
        <f t="shared" si="7"/>
        <v>551.29999999999995</v>
      </c>
      <c r="J61" s="69">
        <f t="shared" si="7"/>
        <v>486.39999999999992</v>
      </c>
      <c r="K61" s="69">
        <f t="shared" si="7"/>
        <v>334.09999999999991</v>
      </c>
      <c r="L61" s="69">
        <f t="shared" si="7"/>
        <v>452.69999999999987</v>
      </c>
      <c r="M61" s="69">
        <f t="shared" si="7"/>
        <v>314.89999999999986</v>
      </c>
      <c r="N61" s="70">
        <f t="shared" si="7"/>
        <v>845500000</v>
      </c>
      <c r="O61" s="70">
        <f t="shared" si="7"/>
        <v>885300000</v>
      </c>
      <c r="P61" s="70">
        <f t="shared" si="7"/>
        <v>688900000</v>
      </c>
      <c r="Q61" s="70">
        <f t="shared" si="7"/>
        <v>533000000</v>
      </c>
      <c r="R61" s="70">
        <f t="shared" si="7"/>
        <v>445500000</v>
      </c>
      <c r="S61" s="70">
        <f t="shared" si="7"/>
        <v>352070000</v>
      </c>
      <c r="T61" s="70">
        <f t="shared" si="7"/>
        <v>372012000</v>
      </c>
      <c r="U61" s="70">
        <f t="shared" si="7"/>
        <v>232812000</v>
      </c>
      <c r="V61" s="71">
        <f t="shared" si="7"/>
        <v>332706000</v>
      </c>
      <c r="W61" s="71">
        <f t="shared" si="7"/>
        <v>510306000</v>
      </c>
      <c r="X61" s="71">
        <f t="shared" si="7"/>
        <v>604306000</v>
      </c>
      <c r="Y61" s="71">
        <f t="shared" si="7"/>
        <v>614906000</v>
      </c>
      <c r="Z61" s="71">
        <f t="shared" si="7"/>
        <v>548906000</v>
      </c>
      <c r="AA61" s="71">
        <f t="shared" si="7"/>
        <v>515106000</v>
      </c>
      <c r="AB61" s="71">
        <f t="shared" si="7"/>
        <v>517606000</v>
      </c>
      <c r="AC61" s="71">
        <f t="shared" si="7"/>
        <v>1360506000</v>
      </c>
      <c r="AD61" s="93"/>
      <c r="AE61" s="69">
        <v>430</v>
      </c>
      <c r="AF61" s="69">
        <v>519.29999999999995</v>
      </c>
      <c r="AG61" s="69">
        <v>551.29999999999995</v>
      </c>
      <c r="AH61" s="69">
        <v>314.89999999999998</v>
      </c>
      <c r="AI61" s="70">
        <v>533000000</v>
      </c>
      <c r="AJ61" s="71">
        <v>232812000</v>
      </c>
      <c r="AK61" s="71">
        <v>614900000</v>
      </c>
      <c r="AL61" s="71">
        <f>SUM(AL59:AL60)</f>
        <v>1360500000</v>
      </c>
    </row>
    <row r="62" spans="1:40" ht="6.75" customHeight="1" x14ac:dyDescent="0.7">
      <c r="A62" s="53"/>
      <c r="B62" s="48"/>
      <c r="C62" s="48"/>
      <c r="D62" s="48"/>
      <c r="E62" s="48"/>
      <c r="F62" s="48"/>
      <c r="G62" s="48"/>
      <c r="H62" s="48"/>
      <c r="I62" s="48"/>
      <c r="J62" s="48"/>
      <c r="K62" s="48"/>
      <c r="L62" s="48"/>
      <c r="M62" s="48"/>
      <c r="N62" s="48"/>
      <c r="O62" s="48"/>
      <c r="P62" s="48"/>
      <c r="Q62" s="48"/>
      <c r="R62" s="48"/>
      <c r="S62" s="48"/>
      <c r="T62" s="48"/>
      <c r="U62" s="48"/>
      <c r="V62" s="48"/>
      <c r="W62" s="48"/>
      <c r="X62" s="66"/>
      <c r="Y62" s="66"/>
      <c r="Z62" s="66"/>
      <c r="AA62" s="66"/>
      <c r="AB62" s="66"/>
      <c r="AC62" s="66"/>
      <c r="AD62" s="93"/>
      <c r="AE62" s="48"/>
      <c r="AF62" s="48"/>
      <c r="AG62" s="48"/>
      <c r="AH62" s="48"/>
      <c r="AI62" s="48"/>
      <c r="AJ62" s="48"/>
      <c r="AK62" s="66"/>
      <c r="AL62" s="66"/>
    </row>
    <row r="63" spans="1:40" ht="15" customHeight="1" x14ac:dyDescent="0.7">
      <c r="A63" s="53" t="s">
        <v>156</v>
      </c>
      <c r="B63" s="93"/>
      <c r="C63" s="93"/>
      <c r="D63" s="93"/>
      <c r="E63" s="93"/>
      <c r="F63" s="93"/>
      <c r="G63" s="93"/>
      <c r="H63" s="93"/>
      <c r="I63" s="93"/>
      <c r="J63" s="93"/>
      <c r="K63" s="93"/>
      <c r="L63" s="93"/>
      <c r="M63" s="93"/>
      <c r="N63" s="93"/>
      <c r="O63" s="93"/>
      <c r="P63" s="93"/>
      <c r="Q63" s="93"/>
      <c r="R63" s="93"/>
      <c r="S63" s="93"/>
      <c r="T63" s="93"/>
      <c r="U63" s="93"/>
      <c r="V63" s="93"/>
      <c r="W63" s="93"/>
      <c r="AD63" s="93"/>
      <c r="AE63" s="93"/>
      <c r="AF63" s="93"/>
      <c r="AG63" s="93"/>
      <c r="AH63" s="93"/>
      <c r="AI63" s="93"/>
      <c r="AJ63" s="93"/>
      <c r="AK63" s="92"/>
    </row>
    <row r="64" spans="1:40" ht="15" customHeight="1" x14ac:dyDescent="0.7">
      <c r="A64" s="57" t="s">
        <v>157</v>
      </c>
      <c r="B64" s="29">
        <v>25.5</v>
      </c>
      <c r="C64" s="29">
        <v>18.7</v>
      </c>
      <c r="D64" s="29">
        <v>28.5</v>
      </c>
      <c r="E64" s="29">
        <v>25.8</v>
      </c>
      <c r="F64" s="29">
        <v>39.9</v>
      </c>
      <c r="G64" s="29">
        <v>35.5</v>
      </c>
      <c r="H64" s="29">
        <v>31.6</v>
      </c>
      <c r="I64" s="29">
        <v>37.1</v>
      </c>
      <c r="J64" s="29">
        <v>34.700000000000003</v>
      </c>
      <c r="K64" s="29">
        <v>29.7</v>
      </c>
      <c r="L64" s="29">
        <v>41.5</v>
      </c>
      <c r="M64" s="29">
        <v>39.9</v>
      </c>
      <c r="N64" s="72">
        <v>24000000</v>
      </c>
      <c r="O64" s="72">
        <v>43300000</v>
      </c>
      <c r="P64" s="72">
        <v>43800000</v>
      </c>
      <c r="Q64" s="72">
        <v>16200000</v>
      </c>
      <c r="R64" s="72">
        <v>19700000</v>
      </c>
      <c r="S64" s="72">
        <v>14400000</v>
      </c>
      <c r="T64" s="72">
        <v>18300000</v>
      </c>
      <c r="U64" s="72">
        <v>53400000</v>
      </c>
      <c r="V64" s="72">
        <v>34500000</v>
      </c>
      <c r="W64" s="72">
        <v>33400000</v>
      </c>
      <c r="X64" s="73">
        <v>26200000</v>
      </c>
      <c r="Y64" s="73">
        <v>50600000</v>
      </c>
      <c r="Z64" s="73">
        <v>26600000</v>
      </c>
      <c r="AA64" s="73">
        <v>35300000</v>
      </c>
      <c r="AB64" s="73">
        <v>58500000</v>
      </c>
      <c r="AC64" s="73">
        <v>51200000</v>
      </c>
      <c r="AD64" s="93"/>
      <c r="AE64" s="29">
        <v>44.9</v>
      </c>
      <c r="AF64" s="29">
        <v>98.5</v>
      </c>
      <c r="AG64" s="29">
        <v>144.1</v>
      </c>
      <c r="AH64" s="29">
        <v>145.80000000000001</v>
      </c>
      <c r="AI64" s="73">
        <v>127300000</v>
      </c>
      <c r="AJ64" s="73">
        <v>105800000</v>
      </c>
      <c r="AK64" s="73">
        <v>144700000</v>
      </c>
      <c r="AL64" s="73">
        <v>171600000</v>
      </c>
    </row>
    <row r="65" spans="1:38" ht="15" customHeight="1" x14ac:dyDescent="0.7">
      <c r="A65" s="53"/>
      <c r="B65" s="93"/>
      <c r="C65" s="93"/>
      <c r="D65" s="93"/>
      <c r="E65" s="93"/>
      <c r="F65" s="93"/>
      <c r="G65" s="93"/>
      <c r="H65" s="93"/>
      <c r="I65" s="93"/>
      <c r="J65" s="93"/>
      <c r="K65" s="93"/>
      <c r="L65" s="93"/>
      <c r="M65" s="93"/>
      <c r="N65" s="93"/>
      <c r="O65" s="93"/>
      <c r="P65" s="93"/>
      <c r="Q65" s="93"/>
      <c r="R65" s="93"/>
      <c r="S65" s="93"/>
      <c r="T65" s="93"/>
      <c r="U65" s="93"/>
      <c r="V65" s="93"/>
      <c r="W65" s="93"/>
      <c r="AD65" s="93"/>
      <c r="AE65" s="93"/>
      <c r="AF65" s="93"/>
      <c r="AG65" s="93"/>
      <c r="AH65" s="93"/>
      <c r="AI65" s="93"/>
      <c r="AJ65" s="93"/>
      <c r="AK65" s="92"/>
    </row>
    <row r="66" spans="1:38" ht="15" customHeight="1" x14ac:dyDescent="0.7">
      <c r="A66" s="53" t="s">
        <v>158</v>
      </c>
      <c r="B66" s="91"/>
      <c r="C66" s="91"/>
      <c r="D66" s="91"/>
      <c r="E66" s="91"/>
      <c r="F66" s="91"/>
      <c r="G66" s="91"/>
      <c r="H66" s="91"/>
      <c r="I66" s="91"/>
      <c r="J66" s="91"/>
      <c r="K66" s="91"/>
      <c r="L66" s="91"/>
      <c r="M66" s="91"/>
      <c r="N66" s="91"/>
      <c r="O66" s="91"/>
      <c r="P66" s="91"/>
      <c r="Q66" s="91"/>
      <c r="R66" s="91"/>
      <c r="S66" s="91"/>
      <c r="T66" s="91"/>
      <c r="U66" s="91"/>
      <c r="V66" s="91"/>
      <c r="W66" s="91"/>
      <c r="AD66" s="93"/>
      <c r="AE66" s="105"/>
      <c r="AF66" s="105"/>
      <c r="AG66" s="45"/>
      <c r="AH66" s="45"/>
      <c r="AI66" s="45"/>
      <c r="AJ66" s="45"/>
      <c r="AK66" s="74"/>
    </row>
    <row r="67" spans="1:38" ht="15" customHeight="1" x14ac:dyDescent="0.7">
      <c r="A67" s="53" t="s">
        <v>159</v>
      </c>
      <c r="B67" s="10">
        <v>61.8</v>
      </c>
      <c r="C67" s="10">
        <v>111.9</v>
      </c>
      <c r="D67" s="10">
        <v>128</v>
      </c>
      <c r="E67" s="10">
        <v>123.7</v>
      </c>
      <c r="F67" s="10">
        <f t="shared" ref="F67:AC67" si="8">F30</f>
        <v>63.199999999999989</v>
      </c>
      <c r="G67" s="10">
        <f t="shared" si="8"/>
        <v>128.79999999999998</v>
      </c>
      <c r="H67" s="10">
        <f t="shared" si="8"/>
        <v>149.70000000000002</v>
      </c>
      <c r="I67" s="10">
        <f t="shared" si="8"/>
        <v>186.79999999999998</v>
      </c>
      <c r="J67" s="10">
        <f t="shared" si="8"/>
        <v>53.299999999999983</v>
      </c>
      <c r="K67" s="10">
        <f t="shared" si="8"/>
        <v>145.89999999999998</v>
      </c>
      <c r="L67" s="10">
        <f t="shared" si="8"/>
        <v>200.89999999999998</v>
      </c>
      <c r="M67" s="10">
        <f t="shared" si="8"/>
        <v>170.7</v>
      </c>
      <c r="N67" s="55">
        <f t="shared" si="8"/>
        <v>115700000</v>
      </c>
      <c r="O67" s="55">
        <f t="shared" si="8"/>
        <v>219900000</v>
      </c>
      <c r="P67" s="55">
        <f t="shared" si="8"/>
        <v>231500000</v>
      </c>
      <c r="Q67" s="55">
        <f t="shared" si="8"/>
        <v>162700000</v>
      </c>
      <c r="R67" s="55">
        <f t="shared" si="8"/>
        <v>141400000</v>
      </c>
      <c r="S67" s="55">
        <f t="shared" si="8"/>
        <v>209870000</v>
      </c>
      <c r="T67" s="55">
        <f t="shared" si="8"/>
        <v>251442000</v>
      </c>
      <c r="U67" s="55">
        <f t="shared" si="8"/>
        <v>194600000</v>
      </c>
      <c r="V67" s="55">
        <f t="shared" si="8"/>
        <v>139894000</v>
      </c>
      <c r="W67" s="55">
        <f t="shared" si="8"/>
        <v>187600000</v>
      </c>
      <c r="X67" s="55">
        <f t="shared" si="8"/>
        <v>255900000</v>
      </c>
      <c r="Y67" s="55">
        <f t="shared" si="8"/>
        <v>200300000</v>
      </c>
      <c r="Z67" s="55">
        <f t="shared" si="8"/>
        <v>175500000</v>
      </c>
      <c r="AA67" s="55">
        <f t="shared" si="8"/>
        <v>230600000</v>
      </c>
      <c r="AB67" s="55">
        <f t="shared" si="8"/>
        <v>274200000</v>
      </c>
      <c r="AC67" s="56">
        <f t="shared" si="8"/>
        <v>213800000</v>
      </c>
      <c r="AD67" s="93"/>
      <c r="AE67" s="10">
        <v>330.3</v>
      </c>
      <c r="AF67" s="10">
        <v>425.4</v>
      </c>
      <c r="AG67" s="10">
        <v>528.5</v>
      </c>
      <c r="AH67" s="10">
        <v>570.79999999999995</v>
      </c>
      <c r="AI67" s="55">
        <v>729800000</v>
      </c>
      <c r="AJ67" s="56">
        <v>797312000</v>
      </c>
      <c r="AK67" s="56">
        <v>783700000</v>
      </c>
      <c r="AL67" s="56">
        <f>AL30</f>
        <v>894100000</v>
      </c>
    </row>
    <row r="68" spans="1:38" ht="15.95" customHeight="1" x14ac:dyDescent="0.7">
      <c r="A68" s="75" t="s">
        <v>160</v>
      </c>
      <c r="B68" s="76">
        <v>0.2</v>
      </c>
      <c r="C68" s="76">
        <v>0.33</v>
      </c>
      <c r="D68" s="76">
        <v>0.36</v>
      </c>
      <c r="E68" s="76">
        <v>0.33</v>
      </c>
      <c r="F68" s="77">
        <f>F67/'P&amp;L'!F6</f>
        <v>0.16390041493775931</v>
      </c>
      <c r="G68" s="77">
        <f>G67/'P&amp;L'!G6</f>
        <v>0.32079701120797005</v>
      </c>
      <c r="H68" s="77">
        <f>H67/'P&amp;L'!H6</f>
        <v>0.34960298925735644</v>
      </c>
      <c r="I68" s="77">
        <f>I67/'P&amp;L'!I6</f>
        <v>0.41883408071748873</v>
      </c>
      <c r="J68" s="77">
        <f>J67/'P&amp;L'!J6</f>
        <v>0.1171428571428571</v>
      </c>
      <c r="K68" s="77">
        <f>K67/'P&amp;L'!K6</f>
        <v>0.31215233204963627</v>
      </c>
      <c r="L68" s="77">
        <f>L67/'P&amp;L'!L6</f>
        <v>0.41218711530570373</v>
      </c>
      <c r="M68" s="77">
        <v>0.33862328902995398</v>
      </c>
      <c r="N68" s="77">
        <f>N67/1000000/'P&amp;L'!N6</f>
        <v>0.22615324472243939</v>
      </c>
      <c r="O68" s="77">
        <f>O67/1000000/'P&amp;L'!O6</f>
        <v>0.41443648699585373</v>
      </c>
      <c r="P68" s="77">
        <f>P67/1000000/'P&amp;L'!P6</f>
        <v>0.42075608869501996</v>
      </c>
      <c r="Q68" s="77">
        <v>0.28770999115826701</v>
      </c>
      <c r="R68" s="77">
        <v>0.25142247510668603</v>
      </c>
      <c r="S68" s="77">
        <v>0.36645713287934301</v>
      </c>
      <c r="T68" s="77">
        <v>0.42545177664974598</v>
      </c>
      <c r="U68" s="77">
        <v>0.32498329993320002</v>
      </c>
      <c r="V68" s="77">
        <v>0.228921616756668</v>
      </c>
      <c r="W68" s="77">
        <v>0.30136546184738999</v>
      </c>
      <c r="X68" s="78">
        <v>0.40426540284360202</v>
      </c>
      <c r="Y68" s="78">
        <v>0.31543307086614197</v>
      </c>
      <c r="Z68" s="78">
        <v>0.27799778235387301</v>
      </c>
      <c r="AA68" s="78">
        <v>0.36343577620173401</v>
      </c>
      <c r="AB68" s="78">
        <v>0.43</v>
      </c>
      <c r="AC68" s="78">
        <f>AC67/1000000/'P&amp;L'!AC6</f>
        <v>0.3321939092604102</v>
      </c>
      <c r="AD68" s="93"/>
      <c r="AE68" s="76">
        <v>0.3</v>
      </c>
      <c r="AF68" s="76">
        <v>0.31</v>
      </c>
      <c r="AG68" s="77">
        <v>0.31812436044061898</v>
      </c>
      <c r="AH68" s="77">
        <v>0.3</v>
      </c>
      <c r="AI68" s="77">
        <v>0.33819917512396303</v>
      </c>
      <c r="AJ68" s="78">
        <v>0.34294464278033499</v>
      </c>
      <c r="AK68" s="78">
        <v>0.31</v>
      </c>
      <c r="AL68" s="78">
        <f>AL67/1000000/'P&amp;L'!AL6</f>
        <v>0.35087512754100936</v>
      </c>
    </row>
    <row r="69" spans="1:38" ht="15" customHeight="1" x14ac:dyDescent="0.7">
      <c r="A69" s="53" t="s">
        <v>161</v>
      </c>
      <c r="B69" s="32">
        <v>-9.9</v>
      </c>
      <c r="C69" s="32">
        <v>-9.6999999999999993</v>
      </c>
      <c r="D69" s="32">
        <v>-8</v>
      </c>
      <c r="E69" s="32">
        <v>-35.4</v>
      </c>
      <c r="F69" s="32">
        <v>-29.7</v>
      </c>
      <c r="G69" s="32">
        <v>-33.700000000000003</v>
      </c>
      <c r="H69" s="32">
        <v>-47.2</v>
      </c>
      <c r="I69" s="32">
        <f t="shared" ref="I69:P69" si="9">I32</f>
        <v>-25.5</v>
      </c>
      <c r="J69" s="32">
        <f t="shared" si="9"/>
        <v>-27.8</v>
      </c>
      <c r="K69" s="32">
        <f t="shared" si="9"/>
        <v>-26.1</v>
      </c>
      <c r="L69" s="32">
        <f t="shared" si="9"/>
        <v>-13.9</v>
      </c>
      <c r="M69" s="32">
        <f t="shared" si="9"/>
        <v>-12.3</v>
      </c>
      <c r="N69" s="79">
        <f t="shared" si="9"/>
        <v>-6900000</v>
      </c>
      <c r="O69" s="79">
        <f t="shared" si="9"/>
        <v>-3900000</v>
      </c>
      <c r="P69" s="79">
        <f t="shared" si="9"/>
        <v>-10000000</v>
      </c>
      <c r="Q69" s="79">
        <v>-1300000</v>
      </c>
      <c r="R69" s="79">
        <v>-10700000</v>
      </c>
      <c r="S69" s="79">
        <f t="shared" ref="S69:AC69" si="10">S32</f>
        <v>-4000000</v>
      </c>
      <c r="T69" s="79">
        <f t="shared" si="10"/>
        <v>-6200000</v>
      </c>
      <c r="U69" s="79">
        <f t="shared" si="10"/>
        <v>-12900000</v>
      </c>
      <c r="V69" s="79">
        <f t="shared" si="10"/>
        <v>-1900000</v>
      </c>
      <c r="W69" s="79">
        <f t="shared" si="10"/>
        <v>-3000000</v>
      </c>
      <c r="X69" s="79">
        <f t="shared" si="10"/>
        <v>-9400000</v>
      </c>
      <c r="Y69" s="79">
        <f t="shared" si="10"/>
        <v>-10000000</v>
      </c>
      <c r="Z69" s="79">
        <f t="shared" si="10"/>
        <v>-9200000</v>
      </c>
      <c r="AA69" s="79">
        <f t="shared" si="10"/>
        <v>-5900000</v>
      </c>
      <c r="AB69" s="79">
        <f t="shared" si="10"/>
        <v>-4100000</v>
      </c>
      <c r="AC69" s="80">
        <f t="shared" si="10"/>
        <v>-3300000</v>
      </c>
      <c r="AD69" s="93"/>
      <c r="AE69" s="32">
        <v>-25.3</v>
      </c>
      <c r="AF69" s="32">
        <v>-63</v>
      </c>
      <c r="AG69" s="32">
        <v>-136.1</v>
      </c>
      <c r="AH69" s="32">
        <v>-80.099999999999994</v>
      </c>
      <c r="AI69" s="79">
        <v>-22100000</v>
      </c>
      <c r="AJ69" s="80">
        <v>-33800000</v>
      </c>
      <c r="AK69" s="80">
        <v>-24300000</v>
      </c>
      <c r="AL69" s="80">
        <v>-22500000</v>
      </c>
    </row>
    <row r="70" spans="1:38" ht="15" customHeight="1" x14ac:dyDescent="0.7">
      <c r="A70" s="53" t="s">
        <v>162</v>
      </c>
      <c r="B70" s="69">
        <v>51.9</v>
      </c>
      <c r="C70" s="69">
        <v>102.2</v>
      </c>
      <c r="D70" s="69">
        <v>120</v>
      </c>
      <c r="E70" s="69">
        <v>88.3</v>
      </c>
      <c r="F70" s="69">
        <f t="shared" ref="F70:AC70" si="11">F67+F69</f>
        <v>33.499999999999986</v>
      </c>
      <c r="G70" s="69">
        <f t="shared" si="11"/>
        <v>95.09999999999998</v>
      </c>
      <c r="H70" s="69">
        <f t="shared" si="11"/>
        <v>102.50000000000001</v>
      </c>
      <c r="I70" s="69">
        <f t="shared" si="11"/>
        <v>161.29999999999998</v>
      </c>
      <c r="J70" s="69">
        <f t="shared" si="11"/>
        <v>25.499999999999982</v>
      </c>
      <c r="K70" s="69">
        <f t="shared" si="11"/>
        <v>119.79999999999998</v>
      </c>
      <c r="L70" s="69">
        <f t="shared" si="11"/>
        <v>186.99999999999997</v>
      </c>
      <c r="M70" s="69">
        <f t="shared" si="11"/>
        <v>158.39999999999998</v>
      </c>
      <c r="N70" s="70">
        <f t="shared" si="11"/>
        <v>108800000</v>
      </c>
      <c r="O70" s="70">
        <f t="shared" si="11"/>
        <v>216000000</v>
      </c>
      <c r="P70" s="70">
        <f t="shared" si="11"/>
        <v>221500000</v>
      </c>
      <c r="Q70" s="70">
        <f t="shared" si="11"/>
        <v>161400000</v>
      </c>
      <c r="R70" s="70">
        <f t="shared" si="11"/>
        <v>130700000</v>
      </c>
      <c r="S70" s="70">
        <f t="shared" si="11"/>
        <v>205870000</v>
      </c>
      <c r="T70" s="70">
        <f t="shared" si="11"/>
        <v>245242000</v>
      </c>
      <c r="U70" s="70">
        <f t="shared" si="11"/>
        <v>181700000</v>
      </c>
      <c r="V70" s="70">
        <f t="shared" si="11"/>
        <v>137994000</v>
      </c>
      <c r="W70" s="70">
        <f t="shared" si="11"/>
        <v>184600000</v>
      </c>
      <c r="X70" s="70">
        <f t="shared" si="11"/>
        <v>246500000</v>
      </c>
      <c r="Y70" s="70">
        <f t="shared" si="11"/>
        <v>190300000</v>
      </c>
      <c r="Z70" s="70">
        <f t="shared" si="11"/>
        <v>166300000</v>
      </c>
      <c r="AA70" s="70">
        <f t="shared" si="11"/>
        <v>224700000</v>
      </c>
      <c r="AB70" s="70">
        <f t="shared" si="11"/>
        <v>270100000</v>
      </c>
      <c r="AC70" s="71">
        <f t="shared" si="11"/>
        <v>210500000</v>
      </c>
      <c r="AD70" s="93"/>
      <c r="AE70" s="69">
        <v>305</v>
      </c>
      <c r="AF70" s="69">
        <v>362.4</v>
      </c>
      <c r="AG70" s="69">
        <v>392.4</v>
      </c>
      <c r="AH70" s="69">
        <v>490.7</v>
      </c>
      <c r="AI70" s="70">
        <v>707700000</v>
      </c>
      <c r="AJ70" s="71">
        <v>763512000</v>
      </c>
      <c r="AK70" s="71">
        <v>759400000</v>
      </c>
      <c r="AL70" s="71">
        <f>AL67+AL69</f>
        <v>871600000</v>
      </c>
    </row>
    <row r="71" spans="1:38" ht="15" customHeight="1" x14ac:dyDescent="0.7">
      <c r="A71" s="75" t="s">
        <v>163</v>
      </c>
      <c r="B71" s="81">
        <v>0.16</v>
      </c>
      <c r="C71" s="81">
        <v>0.3</v>
      </c>
      <c r="D71" s="81">
        <v>0.33</v>
      </c>
      <c r="E71" s="81">
        <v>0.23</v>
      </c>
      <c r="F71" s="82">
        <f>F70/'P&amp;L'!F6</f>
        <v>8.6877593360995806E-2</v>
      </c>
      <c r="G71" s="82">
        <f>G70/'P&amp;L'!G6</f>
        <v>0.23686176836861764</v>
      </c>
      <c r="H71" s="82">
        <f>H70/'P&amp;L'!H6</f>
        <v>0.2393741242410089</v>
      </c>
      <c r="I71" s="82">
        <f>I70/'P&amp;L'!I6</f>
        <v>0.36165919282511205</v>
      </c>
      <c r="J71" s="82">
        <f>J70/'P&amp;L'!J6</f>
        <v>5.6043956043956004E-2</v>
      </c>
      <c r="K71" s="82">
        <f>K70/'P&amp;L'!K6</f>
        <v>0.25631151048352585</v>
      </c>
      <c r="L71" s="82">
        <f>L70/'P&amp;L'!L6</f>
        <v>0.3836684448091916</v>
      </c>
      <c r="M71" s="82">
        <f>M70/'P&amp;L'!M6</f>
        <v>0.31422336837928977</v>
      </c>
      <c r="N71" s="82">
        <f>N70/1000000/'P&amp;L'!N6</f>
        <v>0.21266614542611414</v>
      </c>
      <c r="O71" s="82">
        <f>O70/1000000/'P&amp;L'!O6</f>
        <v>0.40708631737655482</v>
      </c>
      <c r="P71" s="82">
        <f>P70/1000000/'P&amp;L'!P6</f>
        <v>0.4025808796801163</v>
      </c>
      <c r="Q71" s="82">
        <v>0.28541114058355399</v>
      </c>
      <c r="R71" s="82">
        <v>0.23239687055476499</v>
      </c>
      <c r="S71" s="82">
        <v>0.35947267330190302</v>
      </c>
      <c r="T71" s="82">
        <v>0.41496108291032102</v>
      </c>
      <c r="U71" s="82">
        <v>0.303440213760855</v>
      </c>
      <c r="V71" s="82">
        <v>0.225812469317624</v>
      </c>
      <c r="W71" s="82">
        <v>0.296546184738956</v>
      </c>
      <c r="X71" s="83">
        <v>0.38941548183254299</v>
      </c>
      <c r="Y71" s="83">
        <v>0.29968503937007901</v>
      </c>
      <c r="Z71" s="83">
        <v>0.26342467923332802</v>
      </c>
      <c r="AA71" s="83">
        <v>0.35413711583924301</v>
      </c>
      <c r="AB71" s="83">
        <v>0.42</v>
      </c>
      <c r="AC71" s="83">
        <f>AC70/1000000/'P&amp;L'!AC6</f>
        <v>0.32706650093225603</v>
      </c>
      <c r="AD71" s="93"/>
      <c r="AE71" s="81">
        <v>0.28000000000000003</v>
      </c>
      <c r="AF71" s="81">
        <v>0.26</v>
      </c>
      <c r="AG71" s="82">
        <v>0.23620056582194701</v>
      </c>
      <c r="AH71" s="82">
        <v>0.26</v>
      </c>
      <c r="AI71" s="82">
        <v>0.32795773668844702</v>
      </c>
      <c r="AJ71" s="83">
        <v>0.32840638307024</v>
      </c>
      <c r="AK71" s="83">
        <v>0.3</v>
      </c>
      <c r="AL71" s="83">
        <f>AL70/1000000/'P&amp;L'!AL6</f>
        <v>0.34204536535593755</v>
      </c>
    </row>
    <row r="72" spans="1:38" ht="15" customHeight="1" x14ac:dyDescent="0.7">
      <c r="A72" s="53" t="s">
        <v>164</v>
      </c>
      <c r="B72" s="93"/>
      <c r="C72" s="93"/>
      <c r="D72" s="93"/>
      <c r="E72" s="93"/>
      <c r="F72" s="93"/>
      <c r="G72" s="93"/>
      <c r="H72" s="93"/>
      <c r="I72" s="93"/>
      <c r="J72" s="93"/>
      <c r="K72" s="93"/>
      <c r="L72" s="93"/>
      <c r="M72" s="93"/>
      <c r="N72" s="93"/>
      <c r="O72" s="93"/>
      <c r="P72" s="93"/>
      <c r="Q72" s="93"/>
      <c r="R72" s="93"/>
      <c r="S72" s="93"/>
      <c r="T72" s="93"/>
      <c r="U72" s="93"/>
      <c r="V72" s="93"/>
      <c r="W72" s="93"/>
      <c r="AD72" s="93"/>
      <c r="AE72" s="93"/>
      <c r="AF72" s="93"/>
      <c r="AG72" s="93"/>
      <c r="AH72" s="93"/>
      <c r="AI72" s="93"/>
      <c r="AK72" s="92"/>
    </row>
    <row r="73" spans="1:38" ht="40.9" customHeight="1" x14ac:dyDescent="0.7">
      <c r="A73" s="90" t="s">
        <v>165</v>
      </c>
      <c r="B73" s="29">
        <v>0.6</v>
      </c>
      <c r="C73" s="29">
        <v>1.6</v>
      </c>
      <c r="D73" s="29">
        <v>2.5</v>
      </c>
      <c r="E73" s="29">
        <v>28.2</v>
      </c>
      <c r="F73" s="29">
        <v>7.5</v>
      </c>
      <c r="G73" s="29">
        <v>14.4</v>
      </c>
      <c r="H73" s="29">
        <v>29.2</v>
      </c>
      <c r="I73" s="29">
        <v>13.2</v>
      </c>
      <c r="J73" s="29">
        <v>12.7</v>
      </c>
      <c r="K73" s="29">
        <v>8.1999999999999993</v>
      </c>
      <c r="L73" s="29">
        <v>3</v>
      </c>
      <c r="M73" s="29">
        <v>2</v>
      </c>
      <c r="N73" s="72">
        <v>0</v>
      </c>
      <c r="O73" s="72">
        <v>0</v>
      </c>
      <c r="P73" s="72">
        <v>0</v>
      </c>
      <c r="Q73" s="72">
        <v>0</v>
      </c>
      <c r="R73" s="72">
        <v>0</v>
      </c>
      <c r="S73" s="72">
        <v>0</v>
      </c>
      <c r="T73" s="72">
        <v>0</v>
      </c>
      <c r="U73" s="72">
        <v>0</v>
      </c>
      <c r="V73" s="72">
        <v>0</v>
      </c>
      <c r="W73" s="72">
        <v>0</v>
      </c>
      <c r="X73" s="73">
        <v>0</v>
      </c>
      <c r="Y73" s="73">
        <v>0</v>
      </c>
      <c r="Z73" s="73">
        <v>0</v>
      </c>
      <c r="AA73" s="73">
        <v>0</v>
      </c>
      <c r="AB73" s="73">
        <v>0</v>
      </c>
      <c r="AC73" s="73">
        <v>0</v>
      </c>
      <c r="AD73" s="93"/>
      <c r="AE73" s="29">
        <v>0</v>
      </c>
      <c r="AF73" s="29">
        <v>32.9</v>
      </c>
      <c r="AG73" s="29">
        <v>64.3</v>
      </c>
      <c r="AH73" s="29">
        <v>25.9</v>
      </c>
      <c r="AI73" s="72">
        <v>0</v>
      </c>
      <c r="AJ73" s="73">
        <v>0</v>
      </c>
      <c r="AK73" s="73">
        <v>0</v>
      </c>
      <c r="AL73" s="73">
        <v>0</v>
      </c>
    </row>
    <row r="74" spans="1:38" ht="25.9" customHeight="1" x14ac:dyDescent="0.75">
      <c r="A74" s="90" t="s">
        <v>166</v>
      </c>
      <c r="B74" s="72">
        <v>0</v>
      </c>
      <c r="C74" s="72">
        <v>0</v>
      </c>
      <c r="D74" s="72">
        <v>0</v>
      </c>
      <c r="E74" s="72">
        <v>0</v>
      </c>
      <c r="F74" s="72">
        <v>0</v>
      </c>
      <c r="G74" s="72">
        <v>0</v>
      </c>
      <c r="H74" s="72">
        <v>0</v>
      </c>
      <c r="I74" s="72">
        <v>0</v>
      </c>
      <c r="J74" s="29">
        <v>16.2</v>
      </c>
      <c r="K74" s="29">
        <v>4</v>
      </c>
      <c r="L74" s="29">
        <v>4</v>
      </c>
      <c r="M74" s="29">
        <v>4.0999999999999996</v>
      </c>
      <c r="N74" s="72">
        <v>4042019</v>
      </c>
      <c r="O74" s="72">
        <v>4042019</v>
      </c>
      <c r="P74" s="72">
        <v>4062019</v>
      </c>
      <c r="Q74" s="72">
        <v>4062019</v>
      </c>
      <c r="R74" s="72">
        <v>14277046.880000001</v>
      </c>
      <c r="S74" s="72">
        <v>0</v>
      </c>
      <c r="T74" s="72">
        <v>0</v>
      </c>
      <c r="U74" s="72">
        <v>34748855.990000002</v>
      </c>
      <c r="V74" s="72">
        <v>10743339.220000001</v>
      </c>
      <c r="W74" s="72">
        <v>10623476.16</v>
      </c>
      <c r="X74" s="73">
        <v>508311.24</v>
      </c>
      <c r="Y74" s="73">
        <v>508311.24</v>
      </c>
      <c r="Z74" s="73">
        <v>508311.24</v>
      </c>
      <c r="AA74" s="73">
        <v>508311.24</v>
      </c>
      <c r="AB74" s="73">
        <v>757383.72</v>
      </c>
      <c r="AC74" s="73">
        <v>259238.76</v>
      </c>
      <c r="AD74" s="93"/>
      <c r="AE74" s="29">
        <v>0</v>
      </c>
      <c r="AF74" s="29">
        <v>0</v>
      </c>
      <c r="AG74" s="29">
        <v>0</v>
      </c>
      <c r="AH74" s="29">
        <v>28.3</v>
      </c>
      <c r="AI74" s="72">
        <v>16208076</v>
      </c>
      <c r="AJ74" s="73">
        <v>49025902.869999997</v>
      </c>
      <c r="AK74" s="73">
        <v>22400000</v>
      </c>
      <c r="AL74" s="73">
        <v>1784172.48</v>
      </c>
    </row>
    <row r="75" spans="1:38" ht="22.5" customHeight="1" x14ac:dyDescent="0.7">
      <c r="A75" s="93" t="s">
        <v>167</v>
      </c>
      <c r="B75" s="72">
        <v>0</v>
      </c>
      <c r="C75" s="72">
        <v>0</v>
      </c>
      <c r="D75" s="72">
        <v>0</v>
      </c>
      <c r="E75" s="72">
        <v>0</v>
      </c>
      <c r="F75" s="72">
        <v>0</v>
      </c>
      <c r="G75" s="72">
        <v>0</v>
      </c>
      <c r="H75" s="72">
        <v>0</v>
      </c>
      <c r="I75" s="72">
        <v>0</v>
      </c>
      <c r="J75" s="72">
        <v>0</v>
      </c>
      <c r="K75" s="72">
        <v>0</v>
      </c>
      <c r="L75" s="72">
        <v>0</v>
      </c>
      <c r="M75" s="72">
        <v>0</v>
      </c>
      <c r="N75" s="72">
        <v>12369564.470000001</v>
      </c>
      <c r="O75" s="72">
        <v>1290981</v>
      </c>
      <c r="P75" s="72">
        <v>436411</v>
      </c>
      <c r="Q75" s="72">
        <v>238852</v>
      </c>
      <c r="R75" s="72">
        <v>0</v>
      </c>
      <c r="S75" s="72">
        <v>0</v>
      </c>
      <c r="T75" s="72">
        <v>0</v>
      </c>
      <c r="U75" s="72">
        <v>0</v>
      </c>
      <c r="V75" s="72">
        <v>0</v>
      </c>
      <c r="W75" s="72">
        <v>34000000</v>
      </c>
      <c r="X75" s="73">
        <v>4900000</v>
      </c>
      <c r="Y75" s="73">
        <v>423000</v>
      </c>
      <c r="Z75" s="73">
        <v>7723</v>
      </c>
      <c r="AA75" s="73">
        <v>5148.46</v>
      </c>
      <c r="AB75" s="73">
        <v>0</v>
      </c>
      <c r="AC75" s="73">
        <v>52046540.850000001</v>
      </c>
      <c r="AD75" s="93"/>
      <c r="AE75" s="29">
        <v>0</v>
      </c>
      <c r="AF75" s="29">
        <v>0</v>
      </c>
      <c r="AG75" s="29">
        <v>0</v>
      </c>
      <c r="AH75" s="29">
        <v>0</v>
      </c>
      <c r="AI75" s="72">
        <v>14335808.470000001</v>
      </c>
      <c r="AJ75" s="73">
        <v>0</v>
      </c>
      <c r="AK75" s="73">
        <v>39300000</v>
      </c>
      <c r="AL75" s="73">
        <v>52054263.850000001</v>
      </c>
    </row>
    <row r="76" spans="1:38" ht="15.95" customHeight="1" x14ac:dyDescent="0.7">
      <c r="A76" s="92" t="s">
        <v>125</v>
      </c>
      <c r="Q76" s="73">
        <v>32000000</v>
      </c>
      <c r="Y76" s="73">
        <v>28100000</v>
      </c>
      <c r="Z76" s="73">
        <v>7723</v>
      </c>
      <c r="AA76" s="73">
        <v>14900000</v>
      </c>
      <c r="AB76" s="73">
        <v>0</v>
      </c>
      <c r="AC76" s="73">
        <f>-AC29</f>
        <v>0</v>
      </c>
      <c r="AE76" s="30">
        <v>0</v>
      </c>
      <c r="AF76" s="30">
        <v>0</v>
      </c>
      <c r="AG76" s="30">
        <v>0</v>
      </c>
      <c r="AH76" s="30">
        <v>0</v>
      </c>
      <c r="AI76" s="73">
        <v>32000000</v>
      </c>
      <c r="AJ76" s="73">
        <v>0</v>
      </c>
      <c r="AK76" s="73">
        <v>28100000</v>
      </c>
      <c r="AL76" s="73">
        <v>14900000</v>
      </c>
    </row>
    <row r="77" spans="1:38" ht="29.25" customHeight="1" x14ac:dyDescent="0.7">
      <c r="A77" s="90"/>
      <c r="B77" s="90"/>
      <c r="C77" s="90"/>
      <c r="D77" s="90"/>
      <c r="E77" s="90"/>
      <c r="F77" s="90"/>
      <c r="G77" s="90"/>
      <c r="H77" s="90"/>
      <c r="I77" s="90"/>
      <c r="J77" s="90"/>
      <c r="K77" s="90"/>
      <c r="L77" s="90"/>
      <c r="M77" s="90"/>
      <c r="N77" s="90"/>
      <c r="O77" s="90"/>
      <c r="P77" s="90"/>
      <c r="Q77" s="90"/>
      <c r="R77" s="90"/>
      <c r="S77" s="90"/>
      <c r="T77" s="90"/>
      <c r="U77" s="90"/>
      <c r="V77" s="90"/>
      <c r="W77" s="90"/>
      <c r="AC77" s="96"/>
      <c r="AD77" s="90"/>
      <c r="AE77" s="90"/>
      <c r="AF77" s="90"/>
      <c r="AG77" s="90"/>
      <c r="AH77" s="90"/>
      <c r="AI77" s="90"/>
      <c r="AJ77" s="90"/>
      <c r="AK77" s="25"/>
    </row>
    <row r="78" spans="1:38" ht="39.200000000000003" customHeight="1" x14ac:dyDescent="0.7">
      <c r="A78" s="104" t="s">
        <v>168</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90"/>
      <c r="AF78" s="90"/>
      <c r="AG78" s="90"/>
      <c r="AH78" s="90"/>
      <c r="AI78" s="90"/>
      <c r="AJ78" s="90"/>
      <c r="AK78" s="25"/>
    </row>
    <row r="79" spans="1:38" ht="35.9" customHeight="1" x14ac:dyDescent="0.7">
      <c r="A79" s="104" t="s">
        <v>169</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90"/>
      <c r="AF79" s="93"/>
      <c r="AG79" s="93"/>
      <c r="AH79" s="93"/>
      <c r="AI79" s="93"/>
      <c r="AJ79" s="93"/>
      <c r="AK79" s="92"/>
    </row>
    <row r="80" spans="1:38" ht="22.5" customHeight="1" x14ac:dyDescent="0.7">
      <c r="A80" s="104" t="s">
        <v>170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90"/>
      <c r="AF80" s="93"/>
      <c r="AG80" s="93"/>
      <c r="AH80" s="93"/>
      <c r="AI80" s="93"/>
      <c r="AJ80" s="93"/>
      <c r="AK80" s="92"/>
    </row>
    <row r="81" spans="1:40" ht="22.5" customHeight="1" x14ac:dyDescent="0.7">
      <c r="A81" s="107" t="s">
        <v>171</v>
      </c>
      <c r="B81" s="107"/>
      <c r="C81" s="107"/>
      <c r="D81" s="107"/>
      <c r="E81" s="107"/>
      <c r="F81" s="93"/>
      <c r="G81" s="93"/>
      <c r="H81" s="93"/>
      <c r="I81" s="93"/>
      <c r="J81" s="93"/>
      <c r="K81" s="93"/>
      <c r="L81" s="93"/>
      <c r="M81" s="93"/>
      <c r="N81" s="93"/>
      <c r="O81" s="93"/>
      <c r="P81" s="93"/>
      <c r="Q81" s="93"/>
      <c r="R81" s="93"/>
      <c r="S81" s="93"/>
      <c r="T81" s="93"/>
      <c r="U81" s="93"/>
      <c r="V81" s="93"/>
      <c r="W81" s="93"/>
      <c r="AD81" s="93"/>
      <c r="AE81" s="93"/>
      <c r="AF81" s="93"/>
      <c r="AG81" s="93"/>
      <c r="AH81" s="93"/>
      <c r="AI81" s="93"/>
      <c r="AJ81" s="93"/>
      <c r="AK81" s="92"/>
    </row>
    <row r="82" spans="1:40" ht="22.5" customHeight="1" x14ac:dyDescent="0.7">
      <c r="A82" s="107" t="s">
        <v>172</v>
      </c>
      <c r="B82" s="107"/>
      <c r="C82" s="107"/>
      <c r="D82" s="107"/>
      <c r="E82" s="107"/>
      <c r="F82" s="93"/>
      <c r="G82" s="93"/>
      <c r="H82" s="93"/>
      <c r="I82" s="93"/>
      <c r="J82" s="93"/>
      <c r="K82" s="93"/>
      <c r="L82" s="93"/>
      <c r="M82" s="93"/>
      <c r="N82" s="93"/>
      <c r="O82" s="93"/>
      <c r="P82" s="93"/>
      <c r="Q82" s="93"/>
      <c r="R82" s="93"/>
      <c r="S82" s="93"/>
      <c r="T82" s="93"/>
      <c r="U82" s="93"/>
      <c r="V82" s="93"/>
      <c r="W82" s="93"/>
      <c r="AD82" s="93"/>
      <c r="AE82" s="93"/>
      <c r="AF82" s="93"/>
      <c r="AG82" s="93"/>
      <c r="AH82" s="93"/>
      <c r="AI82" s="93"/>
      <c r="AJ82" s="93"/>
      <c r="AK82" s="92"/>
    </row>
    <row r="83" spans="1:40" ht="22.5" customHeight="1" x14ac:dyDescent="0.7">
      <c r="A83" s="106" t="s">
        <v>173</v>
      </c>
      <c r="B83" s="100"/>
      <c r="C83" s="100"/>
      <c r="D83" s="100"/>
      <c r="E83" s="100"/>
      <c r="F83" s="93"/>
      <c r="G83" s="93"/>
      <c r="H83" s="93"/>
      <c r="I83" s="93"/>
      <c r="J83" s="93"/>
      <c r="K83" s="93"/>
      <c r="L83" s="93"/>
      <c r="M83" s="93"/>
      <c r="N83" s="93"/>
      <c r="O83" s="93"/>
      <c r="P83" s="93"/>
      <c r="Q83" s="93"/>
      <c r="R83" s="93"/>
      <c r="S83" s="93"/>
      <c r="T83" s="93"/>
      <c r="U83" s="93"/>
      <c r="V83" s="93"/>
      <c r="W83" s="93"/>
      <c r="AD83" s="93"/>
      <c r="AE83" s="93"/>
      <c r="AF83" s="93"/>
      <c r="AG83" s="93"/>
      <c r="AH83" s="93"/>
      <c r="AI83" s="93"/>
      <c r="AJ83" s="93"/>
      <c r="AK83" s="92"/>
    </row>
    <row r="84" spans="1:40" ht="16.7" customHeight="1" x14ac:dyDescent="0.7">
      <c r="A84" s="106" t="s">
        <v>174</v>
      </c>
      <c r="B84" s="100"/>
      <c r="C84" s="100"/>
      <c r="D84" s="100"/>
      <c r="E84" s="100"/>
      <c r="F84" s="93"/>
      <c r="G84" s="93"/>
      <c r="H84" s="93"/>
      <c r="I84" s="93"/>
      <c r="J84" s="93"/>
      <c r="K84" s="93"/>
      <c r="L84" s="93"/>
      <c r="M84" s="93"/>
      <c r="N84" s="93"/>
      <c r="O84" s="93"/>
      <c r="P84" s="93"/>
      <c r="Q84" s="93"/>
      <c r="R84" s="93"/>
      <c r="S84" s="93"/>
      <c r="T84" s="93"/>
      <c r="U84" s="93"/>
      <c r="V84" s="93"/>
      <c r="W84" s="93"/>
      <c r="AD84" s="93"/>
      <c r="AE84" s="93"/>
      <c r="AF84" s="93"/>
      <c r="AG84" s="93"/>
      <c r="AH84" s="93"/>
      <c r="AI84" s="93"/>
      <c r="AJ84" s="93"/>
      <c r="AK84" s="92"/>
    </row>
    <row r="85" spans="1:40" ht="22.5" customHeight="1" x14ac:dyDescent="0.7">
      <c r="A85" s="106" t="s">
        <v>175</v>
      </c>
      <c r="B85" s="106"/>
      <c r="C85" s="106"/>
      <c r="D85" s="106"/>
      <c r="E85" s="106"/>
      <c r="F85" s="106"/>
      <c r="G85" s="106"/>
      <c r="H85" s="106"/>
      <c r="I85" s="106"/>
      <c r="J85" s="106"/>
      <c r="K85" s="93"/>
      <c r="L85" s="93"/>
      <c r="M85" s="93"/>
      <c r="N85" s="93"/>
      <c r="O85" s="93"/>
      <c r="P85" s="93"/>
      <c r="Q85" s="93"/>
      <c r="R85" s="93"/>
      <c r="S85" s="93"/>
      <c r="T85" s="93"/>
      <c r="U85" s="93"/>
      <c r="V85" s="93"/>
      <c r="W85" s="93"/>
      <c r="X85" s="92"/>
      <c r="Y85" s="92"/>
      <c r="Z85" s="92"/>
      <c r="AA85" s="92"/>
      <c r="AB85" s="92"/>
      <c r="AC85" s="92"/>
      <c r="AD85" s="93"/>
      <c r="AE85" s="93"/>
      <c r="AF85" s="93"/>
      <c r="AG85" s="93"/>
      <c r="AH85" s="93"/>
      <c r="AI85" s="93"/>
      <c r="AJ85" s="93"/>
      <c r="AK85" s="92"/>
      <c r="AL85" s="92"/>
      <c r="AM85" s="1"/>
      <c r="AN85" s="1"/>
    </row>
    <row r="95" spans="1:40" x14ac:dyDescent="0.6">
      <c r="AB95">
        <v>200.3</v>
      </c>
      <c r="AC95">
        <v>213.8</v>
      </c>
    </row>
    <row r="96" spans="1:40" x14ac:dyDescent="0.6">
      <c r="AB96">
        <v>343.9</v>
      </c>
      <c r="AC96">
        <v>306.8</v>
      </c>
    </row>
    <row r="97" spans="28:29" x14ac:dyDescent="0.6">
      <c r="AB97">
        <f>AB95/AB96</f>
        <v>0.58243675487060198</v>
      </c>
      <c r="AC97" s="98">
        <f>AC95/AC96</f>
        <v>0.69687092568448505</v>
      </c>
    </row>
    <row r="98" spans="28:29" x14ac:dyDescent="0.6">
      <c r="AB98" s="97">
        <f>AC97/AB97-1</f>
        <v>0.19647484444780017</v>
      </c>
    </row>
  </sheetData>
  <mergeCells count="11">
    <mergeCell ref="A85:J85"/>
    <mergeCell ref="A84:E84"/>
    <mergeCell ref="A83:E83"/>
    <mergeCell ref="A81:E81"/>
    <mergeCell ref="A82:E82"/>
    <mergeCell ref="B5:AC5"/>
    <mergeCell ref="AE3:AF3"/>
    <mergeCell ref="A79:AD79"/>
    <mergeCell ref="A80:AD80"/>
    <mergeCell ref="A78:AD78"/>
    <mergeCell ref="AE66:AF6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
  <sheetViews>
    <sheetView showRuler="0" workbookViewId="0"/>
  </sheetViews>
  <sheetFormatPr defaultColWidth="12.86328125" defaultRowHeight="13" x14ac:dyDescent="0.6"/>
  <cols>
    <col min="1" max="1" width="17.40625" customWidth="1"/>
    <col min="2" max="20" width="9.7265625" customWidth="1"/>
    <col min="21" max="21" width="10.40625" customWidth="1"/>
    <col min="22" max="22" width="10" customWidth="1"/>
    <col min="23" max="23" width="10.40625" customWidth="1"/>
    <col min="24" max="24" width="9.7265625" customWidth="1"/>
    <col min="25" max="25" width="10.40625" customWidth="1"/>
  </cols>
  <sheetData>
    <row r="1" spans="1:25" ht="15.95" customHeight="1" x14ac:dyDescent="0.7">
      <c r="A1" s="5" t="s">
        <v>1</v>
      </c>
      <c r="B1" s="93"/>
      <c r="C1" s="93"/>
      <c r="D1" s="93"/>
      <c r="E1" s="93"/>
      <c r="F1" s="93"/>
      <c r="G1" s="93"/>
      <c r="H1" s="93"/>
      <c r="I1" s="93"/>
      <c r="J1" s="93"/>
      <c r="K1" s="93"/>
      <c r="L1" s="93"/>
      <c r="M1" s="93"/>
      <c r="N1" s="93"/>
      <c r="O1" s="93"/>
      <c r="P1" s="93"/>
      <c r="Q1" s="93"/>
      <c r="R1" s="93"/>
      <c r="S1" s="93"/>
      <c r="T1" s="93"/>
      <c r="U1" s="93"/>
      <c r="V1" s="93"/>
    </row>
    <row r="2" spans="1:25" ht="15.95" customHeight="1" x14ac:dyDescent="0.7">
      <c r="A2" s="93"/>
      <c r="B2" s="93"/>
      <c r="C2" s="93"/>
      <c r="D2" s="93"/>
      <c r="E2" s="93"/>
      <c r="F2" s="93"/>
      <c r="G2" s="93"/>
      <c r="H2" s="93"/>
      <c r="I2" s="93"/>
      <c r="J2" s="93"/>
      <c r="K2" s="93"/>
      <c r="L2" s="93"/>
      <c r="M2" s="93"/>
      <c r="N2" s="93"/>
      <c r="O2" s="93"/>
      <c r="P2" s="93"/>
      <c r="Q2" s="93"/>
      <c r="R2" s="93"/>
      <c r="S2" s="93"/>
      <c r="T2" s="93"/>
      <c r="U2" s="93"/>
      <c r="V2" s="93"/>
    </row>
    <row r="3" spans="1:25" ht="15.95" customHeight="1" x14ac:dyDescent="0.65">
      <c r="A3" s="84"/>
      <c r="B3" s="84" t="s">
        <v>176</v>
      </c>
      <c r="C3" s="84" t="s">
        <v>177</v>
      </c>
      <c r="D3" s="84" t="s">
        <v>178</v>
      </c>
      <c r="E3" s="84" t="s">
        <v>179</v>
      </c>
      <c r="F3" s="84" t="s">
        <v>180</v>
      </c>
      <c r="G3" s="84" t="s">
        <v>181</v>
      </c>
      <c r="H3" s="84" t="s">
        <v>182</v>
      </c>
      <c r="I3" s="84" t="s">
        <v>183</v>
      </c>
      <c r="J3" s="84" t="s">
        <v>184</v>
      </c>
      <c r="K3" s="84" t="s">
        <v>185</v>
      </c>
      <c r="L3" s="84" t="s">
        <v>186</v>
      </c>
      <c r="M3" s="84" t="s">
        <v>187</v>
      </c>
      <c r="N3" s="84" t="s">
        <v>188</v>
      </c>
      <c r="O3" s="84" t="s">
        <v>189</v>
      </c>
      <c r="P3" s="84" t="s">
        <v>190</v>
      </c>
      <c r="Q3" s="84" t="s">
        <v>191</v>
      </c>
      <c r="R3" s="84" t="s">
        <v>192</v>
      </c>
      <c r="S3" s="84" t="s">
        <v>193</v>
      </c>
      <c r="T3" s="84" t="s">
        <v>194</v>
      </c>
      <c r="U3" s="84" t="s">
        <v>195</v>
      </c>
      <c r="V3" s="84" t="s">
        <v>196</v>
      </c>
      <c r="W3" s="84" t="s">
        <v>197</v>
      </c>
      <c r="X3" s="84" t="s">
        <v>198</v>
      </c>
      <c r="Y3" s="84" t="s">
        <v>199</v>
      </c>
    </row>
    <row r="4" spans="1:25" ht="15.95" customHeight="1" x14ac:dyDescent="0.7">
      <c r="A4" s="5" t="s">
        <v>200</v>
      </c>
      <c r="B4" s="85">
        <v>13.15</v>
      </c>
      <c r="C4" s="85">
        <v>13.58</v>
      </c>
      <c r="D4" s="85">
        <v>14</v>
      </c>
      <c r="E4" s="85">
        <v>14.31</v>
      </c>
      <c r="F4" s="85">
        <v>14.59</v>
      </c>
      <c r="G4" s="85">
        <v>14.96</v>
      </c>
      <c r="H4" s="85">
        <v>15.25</v>
      </c>
      <c r="I4" s="85">
        <v>15.48</v>
      </c>
      <c r="J4" s="85">
        <v>15.83</v>
      </c>
      <c r="K4" s="85">
        <v>16.14</v>
      </c>
      <c r="L4" s="85">
        <v>16.489999999999998</v>
      </c>
      <c r="M4" s="85">
        <v>16.79</v>
      </c>
      <c r="N4" s="85">
        <v>17.09</v>
      </c>
      <c r="O4" s="85">
        <v>17.37</v>
      </c>
      <c r="P4" s="85">
        <v>17.55</v>
      </c>
      <c r="Q4" s="85">
        <v>17.77</v>
      </c>
      <c r="R4" s="85">
        <v>17.899999999999999</v>
      </c>
      <c r="S4" s="85">
        <v>18.04</v>
      </c>
      <c r="T4" s="85">
        <v>18.170000000000002</v>
      </c>
      <c r="U4" s="85">
        <v>18.12</v>
      </c>
      <c r="V4" s="85">
        <v>18.16</v>
      </c>
      <c r="W4" s="86">
        <v>18.22</v>
      </c>
      <c r="X4" s="86">
        <v>18.239999999999998</v>
      </c>
      <c r="Y4" s="86">
        <v>18.22</v>
      </c>
    </row>
    <row r="5" spans="1:25" ht="15" customHeight="1" x14ac:dyDescent="0.6"/>
    <row r="6" spans="1:25" ht="15" customHeight="1" x14ac:dyDescent="0.6"/>
    <row r="7" spans="1:25" ht="15" customHeight="1" x14ac:dyDescent="0.6"/>
    <row r="8" spans="1:25" ht="15" customHeight="1" x14ac:dyDescent="0.6"/>
    <row r="9" spans="1:25" ht="15" customHeight="1" x14ac:dyDescent="0.6"/>
    <row r="10" spans="1:25" ht="15" customHeight="1" x14ac:dyDescent="0.6"/>
    <row r="11" spans="1:25" ht="15" customHeight="1" x14ac:dyDescent="0.6"/>
    <row r="12" spans="1:25" ht="15" customHeight="1" x14ac:dyDescent="0.6"/>
    <row r="13" spans="1:25" ht="15" customHeight="1" x14ac:dyDescent="0.6"/>
    <row r="14" spans="1:25" ht="15" customHeight="1" x14ac:dyDescent="0.6"/>
    <row r="15" spans="1:25" ht="15" customHeight="1" x14ac:dyDescent="0.6"/>
    <row r="16" spans="1:25"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Noah Dixon</cp:lastModifiedBy>
  <cp:revision>2</cp:revision>
  <dcterms:created xsi:type="dcterms:W3CDTF">2025-01-28T18:19:17Z</dcterms:created>
  <dcterms:modified xsi:type="dcterms:W3CDTF">2025-02-19T20:30:52Z</dcterms:modified>
  <cp:category/>
  <cp:contentStatus/>
</cp:coreProperties>
</file>