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showInkAnnotation="0" autoCompressPictures="0" defaultThemeVersion="166925"/>
  <mc:AlternateContent xmlns:mc="http://schemas.openxmlformats.org/markup-compatibility/2006">
    <mc:Choice Requires="x15">
      <x15ac:absPath xmlns:x15ac="http://schemas.microsoft.com/office/spreadsheetml/2010/11/ac" url="C:\Users\kviali\Dropbox Dropbox\Dropbox Accounting\Financial Reporting &amp; Technical Accounting\FY2023\Q4\IR Financials\"/>
    </mc:Choice>
  </mc:AlternateContent>
  <xr:revisionPtr revIDLastSave="0" documentId="13_ncr:1_{4B8DC4C2-20BF-4822-8B1A-EAEC34FD1BEE}" xr6:coauthVersionLast="47" xr6:coauthVersionMax="47" xr10:uidLastSave="{00000000-0000-0000-0000-000000000000}"/>
  <bookViews>
    <workbookView xWindow="-96" yWindow="-96" windowWidth="23232" windowHeight="13872" tabRatio="837" xr2:uid="{00000000-000D-0000-FFFF-FFFF00000000}"/>
  </bookViews>
  <sheets>
    <sheet name="About Non-GAAP Financials" sheetId="1" r:id="rId1"/>
    <sheet name="P&amp;L" sheetId="2" r:id="rId2"/>
    <sheet name="Balance Sheet" sheetId="3" r:id="rId3"/>
    <sheet name="Cash Flow" sheetId="4" r:id="rId4"/>
    <sheet name="Paying Users"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73" i="2" l="1"/>
  <c r="AE63" i="2"/>
  <c r="Q31" i="4"/>
  <c r="Q66" i="4" s="1"/>
  <c r="Q69" i="4" s="1"/>
  <c r="Y110" i="2"/>
  <c r="AG70" i="4"/>
  <c r="Y68" i="4"/>
  <c r="Y56" i="4"/>
  <c r="Y41" i="4"/>
  <c r="Y31" i="4"/>
  <c r="Y66" i="4" s="1"/>
  <c r="V39" i="3"/>
  <c r="V40" i="3" s="1"/>
  <c r="V29" i="3"/>
  <c r="V34" i="3" s="1"/>
  <c r="V13" i="3"/>
  <c r="V20" i="3" s="1"/>
  <c r="AG92" i="2"/>
  <c r="AG148" i="2" s="1"/>
  <c r="AG91" i="2"/>
  <c r="AG146" i="2" s="1"/>
  <c r="AG87" i="2"/>
  <c r="AG144" i="2" s="1"/>
  <c r="AG69" i="2"/>
  <c r="AG68" i="2"/>
  <c r="AG63" i="2"/>
  <c r="AG142" i="2" s="1"/>
  <c r="AG59" i="2"/>
  <c r="AG140" i="2" s="1"/>
  <c r="AG58" i="2"/>
  <c r="AG132" i="2" s="1"/>
  <c r="AG57" i="2"/>
  <c r="AG56" i="2"/>
  <c r="AG55" i="2"/>
  <c r="AG121" i="2" s="1"/>
  <c r="AG51" i="2"/>
  <c r="AG50" i="2"/>
  <c r="AG131" i="2" s="1"/>
  <c r="AG49" i="2"/>
  <c r="AG135" i="2" s="1"/>
  <c r="AG48" i="2"/>
  <c r="AG47" i="2"/>
  <c r="AG120" i="2" s="1"/>
  <c r="AG43" i="2"/>
  <c r="AG138" i="2" s="1"/>
  <c r="AG42" i="2"/>
  <c r="AG130" i="2" s="1"/>
  <c r="AG41" i="2"/>
  <c r="AG40" i="2"/>
  <c r="AG119" i="2" s="1"/>
  <c r="AG29" i="2"/>
  <c r="AG137" i="2" s="1"/>
  <c r="AG28" i="2"/>
  <c r="AG134" i="2" s="1"/>
  <c r="AG27" i="2"/>
  <c r="AG26" i="2"/>
  <c r="AG118" i="2" s="1"/>
  <c r="AG19" i="2"/>
  <c r="AG17" i="2"/>
  <c r="AG16" i="2"/>
  <c r="AG13" i="2"/>
  <c r="AG12" i="2"/>
  <c r="AG11" i="2"/>
  <c r="AG10" i="2"/>
  <c r="AG7" i="2"/>
  <c r="AG6" i="2"/>
  <c r="AG100" i="2" s="1"/>
  <c r="AG139" i="2"/>
  <c r="AG24" i="2"/>
  <c r="AG98" i="2" s="1"/>
  <c r="Y72" i="2"/>
  <c r="Y82" i="2" s="1"/>
  <c r="Y71" i="2"/>
  <c r="Y81" i="2" s="1"/>
  <c r="Y70" i="2"/>
  <c r="Y80" i="2" s="1"/>
  <c r="Y67" i="2"/>
  <c r="Y77" i="2" s="1"/>
  <c r="Y148" i="2"/>
  <c r="Y146" i="2"/>
  <c r="Y144" i="2"/>
  <c r="Y142" i="2"/>
  <c r="Y140" i="2"/>
  <c r="Y139" i="2"/>
  <c r="Y138" i="2"/>
  <c r="Y137" i="2"/>
  <c r="Y135" i="2"/>
  <c r="Y134" i="2"/>
  <c r="Y132" i="2"/>
  <c r="Y131" i="2"/>
  <c r="Y130" i="2"/>
  <c r="Y121" i="2"/>
  <c r="Y120" i="2"/>
  <c r="Y119" i="2"/>
  <c r="Y118" i="2"/>
  <c r="Y100" i="2"/>
  <c r="Y90" i="2"/>
  <c r="Y93" i="2" s="1"/>
  <c r="Y113" i="2" s="1"/>
  <c r="Y86" i="2"/>
  <c r="Y88" i="2" s="1"/>
  <c r="Y111" i="2" s="1"/>
  <c r="Y83" i="2"/>
  <c r="Y79" i="2"/>
  <c r="Y78" i="2"/>
  <c r="Y73" i="2"/>
  <c r="Y62" i="2"/>
  <c r="Y64" i="2" s="1"/>
  <c r="Y107" i="2" s="1"/>
  <c r="Y54" i="2"/>
  <c r="Y46" i="2"/>
  <c r="Y52" i="2" s="1"/>
  <c r="Y105" i="2" s="1"/>
  <c r="Y39" i="2"/>
  <c r="Y44" i="2" s="1"/>
  <c r="Y104" i="2" s="1"/>
  <c r="Y36" i="2"/>
  <c r="Y35" i="2"/>
  <c r="Y34" i="2"/>
  <c r="Y33" i="2"/>
  <c r="Y25" i="2"/>
  <c r="Y30" i="2" s="1"/>
  <c r="Y101" i="2" s="1"/>
  <c r="Y24" i="2"/>
  <c r="Y98" i="2" s="1"/>
  <c r="Y14" i="2"/>
  <c r="Y8" i="2"/>
  <c r="Y32" i="2" s="1"/>
  <c r="X68" i="4"/>
  <c r="X66" i="4"/>
  <c r="X69" i="4" s="1"/>
  <c r="X70" i="4" s="1"/>
  <c r="X56" i="4"/>
  <c r="X41" i="4"/>
  <c r="X58" i="4"/>
  <c r="X31" i="4"/>
  <c r="U39" i="3"/>
  <c r="U29" i="3"/>
  <c r="U34" i="3"/>
  <c r="U40" i="3"/>
  <c r="U13" i="3"/>
  <c r="U20" i="3"/>
  <c r="X148" i="2"/>
  <c r="X146" i="2"/>
  <c r="X144" i="2"/>
  <c r="X142" i="2"/>
  <c r="X140" i="2"/>
  <c r="X139" i="2"/>
  <c r="X138" i="2"/>
  <c r="X137" i="2"/>
  <c r="X135" i="2"/>
  <c r="X134" i="2"/>
  <c r="X132" i="2"/>
  <c r="X131" i="2"/>
  <c r="X130" i="2"/>
  <c r="X121" i="2"/>
  <c r="X120" i="2"/>
  <c r="X119" i="2"/>
  <c r="X118" i="2"/>
  <c r="X100" i="2"/>
  <c r="X25" i="2"/>
  <c r="X30" i="2" s="1"/>
  <c r="X101" i="2" s="1"/>
  <c r="X39" i="2"/>
  <c r="X44" i="2" s="1"/>
  <c r="X104" i="2" s="1"/>
  <c r="X46" i="2"/>
  <c r="X52" i="2"/>
  <c r="X105" i="2" s="1"/>
  <c r="X54" i="2"/>
  <c r="X60" i="2" s="1"/>
  <c r="X106" i="2" s="1"/>
  <c r="X62" i="2"/>
  <c r="X64" i="2" s="1"/>
  <c r="X107" i="2" s="1"/>
  <c r="X110" i="2"/>
  <c r="X86" i="2"/>
  <c r="X88" i="2" s="1"/>
  <c r="X111" i="2" s="1"/>
  <c r="X90" i="2"/>
  <c r="X93" i="2" s="1"/>
  <c r="X113" i="2" s="1"/>
  <c r="X8" i="2"/>
  <c r="X14" i="2"/>
  <c r="X83" i="2"/>
  <c r="X67" i="2"/>
  <c r="X77" i="2" s="1"/>
  <c r="X71" i="2"/>
  <c r="X81" i="2" s="1"/>
  <c r="X72" i="2"/>
  <c r="X82" i="2" s="1"/>
  <c r="X70" i="2"/>
  <c r="X80" i="2" s="1"/>
  <c r="X78" i="2"/>
  <c r="X79" i="2"/>
  <c r="X73" i="2"/>
  <c r="X33" i="2"/>
  <c r="X34" i="2"/>
  <c r="X35" i="2"/>
  <c r="X36" i="2"/>
  <c r="X24" i="2"/>
  <c r="X98" i="2" s="1"/>
  <c r="W31" i="4"/>
  <c r="W66" i="4"/>
  <c r="W69" i="4" s="1"/>
  <c r="W70" i="4" s="1"/>
  <c r="W68" i="4"/>
  <c r="P31" i="4"/>
  <c r="P66" i="4" s="1"/>
  <c r="P68" i="4"/>
  <c r="O31" i="4"/>
  <c r="O66" i="4" s="1"/>
  <c r="O68" i="4"/>
  <c r="N31" i="4"/>
  <c r="N66" i="4" s="1"/>
  <c r="N68" i="4"/>
  <c r="M31" i="4"/>
  <c r="M66" i="4" s="1"/>
  <c r="M69" i="4" s="1"/>
  <c r="M70" i="4" s="1"/>
  <c r="M68" i="4"/>
  <c r="L31" i="4"/>
  <c r="L58" i="4" s="1"/>
  <c r="L66" i="4"/>
  <c r="L67" i="4" s="1"/>
  <c r="L68" i="4"/>
  <c r="K31" i="4"/>
  <c r="K66" i="4"/>
  <c r="K67" i="4" s="1"/>
  <c r="K68" i="4"/>
  <c r="K69" i="4"/>
  <c r="K70" i="4"/>
  <c r="J31" i="4"/>
  <c r="J66" i="4" s="1"/>
  <c r="J68" i="4"/>
  <c r="I31" i="4"/>
  <c r="I66" i="4"/>
  <c r="I69" i="4" s="1"/>
  <c r="I70" i="4" s="1"/>
  <c r="I68" i="4"/>
  <c r="H31" i="4"/>
  <c r="H66" i="4"/>
  <c r="H69" i="4"/>
  <c r="H70" i="4" s="1"/>
  <c r="G31" i="4"/>
  <c r="G58" i="4" s="1"/>
  <c r="G60" i="4" s="1"/>
  <c r="H59" i="4" s="1"/>
  <c r="H60" i="4" s="1"/>
  <c r="I59" i="4" s="1"/>
  <c r="I60" i="4" s="1"/>
  <c r="J59" i="4" s="1"/>
  <c r="J60" i="4" s="1"/>
  <c r="K59" i="4" s="1"/>
  <c r="G66" i="4"/>
  <c r="G69" i="4" s="1"/>
  <c r="G70" i="4" s="1"/>
  <c r="F31" i="4"/>
  <c r="F66" i="4"/>
  <c r="F69" i="4"/>
  <c r="F70" i="4" s="1"/>
  <c r="V31" i="4"/>
  <c r="V58" i="4" s="1"/>
  <c r="V66" i="4"/>
  <c r="V69" i="4" s="1"/>
  <c r="V68" i="4"/>
  <c r="U31" i="4"/>
  <c r="U66" i="4" s="1"/>
  <c r="U69" i="4" s="1"/>
  <c r="U68" i="4"/>
  <c r="T31" i="4"/>
  <c r="T58" i="4" s="1"/>
  <c r="T66" i="4"/>
  <c r="T69" i="4" s="1"/>
  <c r="T68" i="4"/>
  <c r="S31" i="4"/>
  <c r="S66" i="4" s="1"/>
  <c r="S69" i="4" s="1"/>
  <c r="S68" i="4"/>
  <c r="R31" i="4"/>
  <c r="R58" i="4" s="1"/>
  <c r="R66" i="4"/>
  <c r="R69" i="4" s="1"/>
  <c r="W67" i="4"/>
  <c r="H67" i="4"/>
  <c r="F67" i="4"/>
  <c r="W41" i="4"/>
  <c r="W58" i="4" s="1"/>
  <c r="W56" i="4"/>
  <c r="V41" i="4"/>
  <c r="V56" i="4"/>
  <c r="U41" i="4"/>
  <c r="U56" i="4"/>
  <c r="U58" i="4"/>
  <c r="T41" i="4"/>
  <c r="T56" i="4"/>
  <c r="S41" i="4"/>
  <c r="S58" i="4" s="1"/>
  <c r="S56" i="4"/>
  <c r="R41" i="4"/>
  <c r="R56" i="4"/>
  <c r="Q41" i="4"/>
  <c r="Q56" i="4"/>
  <c r="P41" i="4"/>
  <c r="P56" i="4"/>
  <c r="P58" i="4"/>
  <c r="O41" i="4"/>
  <c r="O56" i="4"/>
  <c r="N41" i="4"/>
  <c r="N56" i="4"/>
  <c r="N58" i="4"/>
  <c r="N60" i="4" s="1"/>
  <c r="O59" i="4" s="1"/>
  <c r="M41" i="4"/>
  <c r="M56" i="4"/>
  <c r="M58" i="4" s="1"/>
  <c r="L41" i="4"/>
  <c r="L56" i="4"/>
  <c r="K41" i="4"/>
  <c r="K58" i="4" s="1"/>
  <c r="K60" i="4" s="1"/>
  <c r="L59" i="4" s="1"/>
  <c r="K56" i="4"/>
  <c r="J41" i="4"/>
  <c r="J56" i="4"/>
  <c r="J58" i="4"/>
  <c r="H41" i="4"/>
  <c r="H56" i="4"/>
  <c r="H58" i="4"/>
  <c r="G41" i="4"/>
  <c r="G56" i="4"/>
  <c r="F59" i="4"/>
  <c r="F60" i="4"/>
  <c r="G59" i="4"/>
  <c r="I56" i="4"/>
  <c r="F56" i="4"/>
  <c r="I41" i="4"/>
  <c r="F41" i="4"/>
  <c r="T39" i="3"/>
  <c r="T29" i="3"/>
  <c r="T34" i="3"/>
  <c r="T40" i="3"/>
  <c r="T13" i="3"/>
  <c r="T20" i="3"/>
  <c r="S39" i="3"/>
  <c r="S29" i="3"/>
  <c r="S34" i="3"/>
  <c r="S40" i="3"/>
  <c r="S13" i="3"/>
  <c r="S20" i="3"/>
  <c r="R39" i="3"/>
  <c r="R29" i="3"/>
  <c r="R34" i="3"/>
  <c r="R40" i="3"/>
  <c r="R13" i="3"/>
  <c r="R20" i="3"/>
  <c r="Q39" i="3"/>
  <c r="Q29" i="3"/>
  <c r="Q34" i="3"/>
  <c r="Q40" i="3"/>
  <c r="Q13" i="3"/>
  <c r="Q20" i="3"/>
  <c r="P39" i="3"/>
  <c r="P29" i="3"/>
  <c r="P34" i="3"/>
  <c r="P40" i="3"/>
  <c r="P13" i="3"/>
  <c r="P20" i="3"/>
  <c r="O39" i="3"/>
  <c r="O29" i="3"/>
  <c r="O34" i="3"/>
  <c r="O40" i="3"/>
  <c r="O13" i="3"/>
  <c r="O20" i="3"/>
  <c r="N39" i="3"/>
  <c r="N29" i="3"/>
  <c r="N34" i="3"/>
  <c r="N40" i="3"/>
  <c r="N13" i="3"/>
  <c r="N20" i="3"/>
  <c r="M39" i="3"/>
  <c r="M29" i="3"/>
  <c r="M34" i="3"/>
  <c r="M40" i="3"/>
  <c r="M13" i="3"/>
  <c r="M20" i="3"/>
  <c r="L39" i="3"/>
  <c r="L29" i="3"/>
  <c r="L34" i="3"/>
  <c r="L40" i="3"/>
  <c r="L13" i="3"/>
  <c r="L20" i="3"/>
  <c r="K39" i="3"/>
  <c r="K29" i="3"/>
  <c r="K34" i="3"/>
  <c r="K40" i="3"/>
  <c r="K13" i="3"/>
  <c r="K20" i="3"/>
  <c r="J39" i="3"/>
  <c r="J29" i="3"/>
  <c r="J34" i="3"/>
  <c r="J40" i="3"/>
  <c r="J13" i="3"/>
  <c r="J20" i="3"/>
  <c r="I39" i="3"/>
  <c r="I29" i="3"/>
  <c r="I34" i="3"/>
  <c r="I40" i="3"/>
  <c r="I13" i="3"/>
  <c r="I20" i="3"/>
  <c r="H39" i="3"/>
  <c r="H29" i="3"/>
  <c r="H34" i="3"/>
  <c r="H40" i="3"/>
  <c r="H13" i="3"/>
  <c r="H20" i="3"/>
  <c r="G39" i="3"/>
  <c r="G29" i="3"/>
  <c r="G34" i="3"/>
  <c r="G40" i="3"/>
  <c r="G13" i="3"/>
  <c r="G20" i="3"/>
  <c r="F39" i="3"/>
  <c r="F29" i="3"/>
  <c r="F34" i="3"/>
  <c r="F40" i="3"/>
  <c r="F13" i="3"/>
  <c r="F20" i="3"/>
  <c r="E39" i="3"/>
  <c r="E29" i="3"/>
  <c r="E34" i="3"/>
  <c r="E40" i="3"/>
  <c r="D39" i="3"/>
  <c r="D29" i="3"/>
  <c r="D34" i="3"/>
  <c r="D40" i="3"/>
  <c r="C39" i="3"/>
  <c r="C29" i="3"/>
  <c r="C34" i="3"/>
  <c r="C40" i="3"/>
  <c r="E13" i="3"/>
  <c r="E20" i="3"/>
  <c r="D13" i="3"/>
  <c r="D20" i="3"/>
  <c r="C13" i="3"/>
  <c r="C20" i="3"/>
  <c r="AF92" i="2"/>
  <c r="AF148" i="2" s="1"/>
  <c r="AE92" i="2"/>
  <c r="AE148" i="2" s="1"/>
  <c r="AD92" i="2"/>
  <c r="AD148" i="2" s="1"/>
  <c r="AC92" i="2"/>
  <c r="AC148" i="2" s="1"/>
  <c r="AB148" i="2"/>
  <c r="AA148" i="2"/>
  <c r="W148" i="2"/>
  <c r="V148" i="2"/>
  <c r="U148" i="2"/>
  <c r="T148" i="2"/>
  <c r="S148" i="2"/>
  <c r="R148" i="2"/>
  <c r="Q148" i="2"/>
  <c r="P148" i="2"/>
  <c r="O148" i="2"/>
  <c r="N148" i="2"/>
  <c r="M148" i="2"/>
  <c r="L148" i="2"/>
  <c r="K148" i="2"/>
  <c r="J148" i="2"/>
  <c r="I148" i="2"/>
  <c r="H148" i="2"/>
  <c r="G148" i="2"/>
  <c r="F148" i="2"/>
  <c r="E148" i="2"/>
  <c r="D148" i="2"/>
  <c r="C148" i="2"/>
  <c r="B148" i="2"/>
  <c r="AF91" i="2"/>
  <c r="AF146" i="2" s="1"/>
  <c r="AE91" i="2"/>
  <c r="AE146" i="2" s="1"/>
  <c r="AD91" i="2"/>
  <c r="AD146" i="2" s="1"/>
  <c r="AC91" i="2"/>
  <c r="AC146" i="2" s="1"/>
  <c r="W146" i="2"/>
  <c r="V146" i="2"/>
  <c r="U146" i="2"/>
  <c r="T146" i="2"/>
  <c r="S146" i="2"/>
  <c r="R146" i="2"/>
  <c r="Q146" i="2"/>
  <c r="P146" i="2"/>
  <c r="O146" i="2"/>
  <c r="N146" i="2"/>
  <c r="M146" i="2"/>
  <c r="L146" i="2"/>
  <c r="K146" i="2"/>
  <c r="J146" i="2"/>
  <c r="I146" i="2"/>
  <c r="H146" i="2"/>
  <c r="G146" i="2"/>
  <c r="F146" i="2"/>
  <c r="AF87" i="2"/>
  <c r="AF144" i="2" s="1"/>
  <c r="AE87" i="2"/>
  <c r="AE144" i="2" s="1"/>
  <c r="AD87" i="2"/>
  <c r="AD144" i="2" s="1"/>
  <c r="AC87" i="2"/>
  <c r="AC144" i="2" s="1"/>
  <c r="W144" i="2"/>
  <c r="V144" i="2"/>
  <c r="U144" i="2"/>
  <c r="T144" i="2"/>
  <c r="S144" i="2"/>
  <c r="R144" i="2"/>
  <c r="Q144" i="2"/>
  <c r="P144" i="2"/>
  <c r="O144" i="2"/>
  <c r="N144" i="2"/>
  <c r="M144" i="2"/>
  <c r="L144" i="2"/>
  <c r="K144" i="2"/>
  <c r="J144" i="2"/>
  <c r="I144" i="2"/>
  <c r="H144" i="2"/>
  <c r="G144" i="2"/>
  <c r="AF63" i="2"/>
  <c r="AF142" i="2"/>
  <c r="AE142" i="2"/>
  <c r="AD63" i="2"/>
  <c r="AD142" i="2" s="1"/>
  <c r="AC142" i="2"/>
  <c r="W142" i="2"/>
  <c r="V142" i="2"/>
  <c r="U142" i="2"/>
  <c r="T142" i="2"/>
  <c r="S142" i="2"/>
  <c r="R142" i="2"/>
  <c r="Q142" i="2"/>
  <c r="P142" i="2"/>
  <c r="O142" i="2"/>
  <c r="N142" i="2"/>
  <c r="M142" i="2"/>
  <c r="AF59" i="2"/>
  <c r="AF140" i="2" s="1"/>
  <c r="AE59" i="2"/>
  <c r="AE140" i="2" s="1"/>
  <c r="W140" i="2"/>
  <c r="V140" i="2"/>
  <c r="U140" i="2"/>
  <c r="T140" i="2"/>
  <c r="S140" i="2"/>
  <c r="R140" i="2"/>
  <c r="Q140" i="2"/>
  <c r="P140" i="2"/>
  <c r="O140" i="2"/>
  <c r="N140" i="2"/>
  <c r="AF51" i="2"/>
  <c r="AF139" i="2" s="1"/>
  <c r="AE51" i="2"/>
  <c r="AE139" i="2" s="1"/>
  <c r="W139" i="2"/>
  <c r="V139" i="2"/>
  <c r="U139" i="2"/>
  <c r="T139" i="2"/>
  <c r="S139" i="2"/>
  <c r="R139" i="2"/>
  <c r="Q139" i="2"/>
  <c r="P139" i="2"/>
  <c r="O139" i="2"/>
  <c r="N139" i="2"/>
  <c r="AF43" i="2"/>
  <c r="AF138" i="2" s="1"/>
  <c r="AE43" i="2"/>
  <c r="AE138" i="2" s="1"/>
  <c r="W138" i="2"/>
  <c r="V138" i="2"/>
  <c r="U138" i="2"/>
  <c r="T138" i="2"/>
  <c r="S138" i="2"/>
  <c r="R138" i="2"/>
  <c r="Q138" i="2"/>
  <c r="P138" i="2"/>
  <c r="O138" i="2"/>
  <c r="N138" i="2"/>
  <c r="AF29" i="2"/>
  <c r="AF137" i="2" s="1"/>
  <c r="AE29" i="2"/>
  <c r="AE137" i="2" s="1"/>
  <c r="W137" i="2"/>
  <c r="V137" i="2"/>
  <c r="U137" i="2"/>
  <c r="T137" i="2"/>
  <c r="S137" i="2"/>
  <c r="R137" i="2"/>
  <c r="Q137" i="2"/>
  <c r="P137" i="2"/>
  <c r="O137" i="2"/>
  <c r="N137" i="2"/>
  <c r="AF49" i="2"/>
  <c r="AF135" i="2" s="1"/>
  <c r="AE49" i="2"/>
  <c r="AE135" i="2" s="1"/>
  <c r="AD49" i="2"/>
  <c r="AD135" i="2" s="1"/>
  <c r="AC49" i="2"/>
  <c r="AC71" i="2" s="1"/>
  <c r="W135" i="2"/>
  <c r="V135" i="2"/>
  <c r="U135" i="2"/>
  <c r="T135" i="2"/>
  <c r="S135" i="2"/>
  <c r="R135" i="2"/>
  <c r="Q135" i="2"/>
  <c r="P135" i="2"/>
  <c r="O135" i="2"/>
  <c r="N135" i="2"/>
  <c r="M135" i="2"/>
  <c r="L135" i="2"/>
  <c r="K135" i="2"/>
  <c r="J135" i="2"/>
  <c r="I135" i="2"/>
  <c r="H135" i="2"/>
  <c r="G135" i="2"/>
  <c r="F135" i="2"/>
  <c r="AF28" i="2"/>
  <c r="AF134" i="2" s="1"/>
  <c r="AE28" i="2"/>
  <c r="AE134" i="2" s="1"/>
  <c r="AD28" i="2"/>
  <c r="AD134" i="2"/>
  <c r="AC28" i="2"/>
  <c r="AC134" i="2" s="1"/>
  <c r="W134" i="2"/>
  <c r="V134" i="2"/>
  <c r="U134" i="2"/>
  <c r="T134" i="2"/>
  <c r="S134" i="2"/>
  <c r="R134" i="2"/>
  <c r="Q134" i="2"/>
  <c r="P134" i="2"/>
  <c r="O134" i="2"/>
  <c r="N134" i="2"/>
  <c r="M134" i="2"/>
  <c r="L134" i="2"/>
  <c r="K134" i="2"/>
  <c r="J134" i="2"/>
  <c r="I134" i="2"/>
  <c r="H134" i="2"/>
  <c r="G134" i="2"/>
  <c r="F134" i="2"/>
  <c r="AF58" i="2"/>
  <c r="AF132" i="2" s="1"/>
  <c r="AE58" i="2"/>
  <c r="AE132" i="2" s="1"/>
  <c r="AD58" i="2"/>
  <c r="AD132" i="2" s="1"/>
  <c r="AC58" i="2"/>
  <c r="AC132" i="2" s="1"/>
  <c r="W132" i="2"/>
  <c r="V132" i="2"/>
  <c r="U132" i="2"/>
  <c r="T132" i="2"/>
  <c r="S132" i="2"/>
  <c r="R132" i="2"/>
  <c r="Q132" i="2"/>
  <c r="P132" i="2"/>
  <c r="O132" i="2"/>
  <c r="N132" i="2"/>
  <c r="M132" i="2"/>
  <c r="L132" i="2"/>
  <c r="K132" i="2"/>
  <c r="J132" i="2"/>
  <c r="I132" i="2"/>
  <c r="H132" i="2"/>
  <c r="G132" i="2"/>
  <c r="F132" i="2"/>
  <c r="AF50" i="2"/>
  <c r="AF131" i="2" s="1"/>
  <c r="AE50" i="2"/>
  <c r="AE131" i="2" s="1"/>
  <c r="W131" i="2"/>
  <c r="V131" i="2"/>
  <c r="U131" i="2"/>
  <c r="T131" i="2"/>
  <c r="S131" i="2"/>
  <c r="R131" i="2"/>
  <c r="Q131" i="2"/>
  <c r="P131" i="2"/>
  <c r="O131" i="2"/>
  <c r="N131" i="2"/>
  <c r="M131" i="2"/>
  <c r="L131" i="2"/>
  <c r="K131" i="2"/>
  <c r="J131" i="2"/>
  <c r="I131" i="2"/>
  <c r="H131" i="2"/>
  <c r="G131" i="2"/>
  <c r="F131" i="2"/>
  <c r="E131" i="2"/>
  <c r="D131" i="2"/>
  <c r="C131" i="2"/>
  <c r="B131" i="2"/>
  <c r="AF42" i="2"/>
  <c r="AF130" i="2" s="1"/>
  <c r="AE42" i="2"/>
  <c r="AE130" i="2" s="1"/>
  <c r="AD42" i="2"/>
  <c r="AD130" i="2" s="1"/>
  <c r="AC42" i="2"/>
  <c r="AC130" i="2"/>
  <c r="W130" i="2"/>
  <c r="V130" i="2"/>
  <c r="U130" i="2"/>
  <c r="T130" i="2"/>
  <c r="S130" i="2"/>
  <c r="R130" i="2"/>
  <c r="Q130" i="2"/>
  <c r="P130" i="2"/>
  <c r="O130" i="2"/>
  <c r="N130" i="2"/>
  <c r="M130" i="2"/>
  <c r="L130" i="2"/>
  <c r="K130" i="2"/>
  <c r="J130" i="2"/>
  <c r="I130" i="2"/>
  <c r="H130" i="2"/>
  <c r="G130" i="2"/>
  <c r="F130" i="2"/>
  <c r="AF55" i="2"/>
  <c r="AF121" i="2" s="1"/>
  <c r="AE55" i="2"/>
  <c r="AE121" i="2" s="1"/>
  <c r="AD55" i="2"/>
  <c r="AD121" i="2" s="1"/>
  <c r="G55" i="2"/>
  <c r="W121" i="2"/>
  <c r="V121" i="2"/>
  <c r="U121" i="2"/>
  <c r="T121" i="2"/>
  <c r="S121" i="2"/>
  <c r="R121" i="2"/>
  <c r="Q121" i="2"/>
  <c r="P121" i="2"/>
  <c r="O121" i="2"/>
  <c r="N121" i="2"/>
  <c r="M121" i="2"/>
  <c r="L121" i="2"/>
  <c r="K121" i="2"/>
  <c r="J121" i="2"/>
  <c r="I121" i="2"/>
  <c r="H121" i="2"/>
  <c r="F121" i="2"/>
  <c r="AF47" i="2"/>
  <c r="AF120" i="2" s="1"/>
  <c r="AE47" i="2"/>
  <c r="AE120" i="2" s="1"/>
  <c r="AD47" i="2"/>
  <c r="AD120" i="2"/>
  <c r="G47" i="2"/>
  <c r="G120" i="2" s="1"/>
  <c r="W120" i="2"/>
  <c r="V120" i="2"/>
  <c r="U120" i="2"/>
  <c r="T120" i="2"/>
  <c r="S120" i="2"/>
  <c r="R120" i="2"/>
  <c r="Q120" i="2"/>
  <c r="P120" i="2"/>
  <c r="O120" i="2"/>
  <c r="N120" i="2"/>
  <c r="M120" i="2"/>
  <c r="L120" i="2"/>
  <c r="K120" i="2"/>
  <c r="J120" i="2"/>
  <c r="I120" i="2"/>
  <c r="H120" i="2"/>
  <c r="F120" i="2"/>
  <c r="AF40" i="2"/>
  <c r="AF119" i="2" s="1"/>
  <c r="AE40" i="2"/>
  <c r="AE119" i="2" s="1"/>
  <c r="AD40" i="2"/>
  <c r="AD119" i="2" s="1"/>
  <c r="AC40" i="2"/>
  <c r="AC119" i="2" s="1"/>
  <c r="W119" i="2"/>
  <c r="V119" i="2"/>
  <c r="U119" i="2"/>
  <c r="T119" i="2"/>
  <c r="S119" i="2"/>
  <c r="R119" i="2"/>
  <c r="Q119" i="2"/>
  <c r="P119" i="2"/>
  <c r="O119" i="2"/>
  <c r="N119" i="2"/>
  <c r="M119" i="2"/>
  <c r="L119" i="2"/>
  <c r="K119" i="2"/>
  <c r="J119" i="2"/>
  <c r="I119" i="2"/>
  <c r="H119" i="2"/>
  <c r="G119" i="2"/>
  <c r="F119" i="2"/>
  <c r="AF26" i="2"/>
  <c r="AF118" i="2" s="1"/>
  <c r="AE26" i="2"/>
  <c r="AE118" i="2" s="1"/>
  <c r="AD26" i="2"/>
  <c r="AD118" i="2" s="1"/>
  <c r="AC26" i="2"/>
  <c r="AC118" i="2" s="1"/>
  <c r="W118" i="2"/>
  <c r="V118" i="2"/>
  <c r="U118" i="2"/>
  <c r="T118" i="2"/>
  <c r="S118" i="2"/>
  <c r="R118" i="2"/>
  <c r="Q118" i="2"/>
  <c r="P118" i="2"/>
  <c r="O118" i="2"/>
  <c r="N118" i="2"/>
  <c r="M118" i="2"/>
  <c r="L118" i="2"/>
  <c r="K118" i="2"/>
  <c r="J118" i="2"/>
  <c r="I118" i="2"/>
  <c r="H118" i="2"/>
  <c r="G118" i="2"/>
  <c r="F118" i="2"/>
  <c r="AF6" i="2"/>
  <c r="AF100" i="2" s="1"/>
  <c r="S25" i="2"/>
  <c r="S30" i="2" s="1"/>
  <c r="S101" i="2" s="1"/>
  <c r="T25" i="2"/>
  <c r="U25" i="2"/>
  <c r="AF27" i="2"/>
  <c r="S39" i="2"/>
  <c r="S44" i="2" s="1"/>
  <c r="S104" i="2" s="1"/>
  <c r="T39" i="2"/>
  <c r="T44" i="2" s="1"/>
  <c r="T104" i="2" s="1"/>
  <c r="U39" i="2"/>
  <c r="AF41" i="2"/>
  <c r="S46" i="2"/>
  <c r="T46" i="2"/>
  <c r="T52" i="2" s="1"/>
  <c r="T105" i="2" s="1"/>
  <c r="U46" i="2"/>
  <c r="U52" i="2" s="1"/>
  <c r="U105" i="2" s="1"/>
  <c r="AF46" i="2"/>
  <c r="AF48" i="2"/>
  <c r="S54" i="2"/>
  <c r="S60" i="2" s="1"/>
  <c r="S106" i="2" s="1"/>
  <c r="T54" i="2"/>
  <c r="T60" i="2" s="1"/>
  <c r="T106" i="2" s="1"/>
  <c r="U54" i="2"/>
  <c r="U60" i="2" s="1"/>
  <c r="U106" i="2" s="1"/>
  <c r="AF56" i="2"/>
  <c r="AF57" i="2"/>
  <c r="S110" i="2"/>
  <c r="T110" i="2"/>
  <c r="U110" i="2"/>
  <c r="S86" i="2"/>
  <c r="S88" i="2" s="1"/>
  <c r="S111" i="2" s="1"/>
  <c r="T86" i="2"/>
  <c r="T88" i="2" s="1"/>
  <c r="T111" i="2" s="1"/>
  <c r="U86" i="2"/>
  <c r="U88" i="2" s="1"/>
  <c r="U111" i="2" s="1"/>
  <c r="S90" i="2"/>
  <c r="S93" i="2" s="1"/>
  <c r="S113" i="2" s="1"/>
  <c r="T90" i="2"/>
  <c r="T93" i="2" s="1"/>
  <c r="T113" i="2" s="1"/>
  <c r="U90" i="2"/>
  <c r="U93" i="2"/>
  <c r="U113" i="2" s="1"/>
  <c r="AE6" i="2"/>
  <c r="AE100" i="2" s="1"/>
  <c r="N25" i="2"/>
  <c r="N30" i="2" s="1"/>
  <c r="O25" i="2"/>
  <c r="O30" i="2" s="1"/>
  <c r="O101" i="2" s="1"/>
  <c r="P25" i="2"/>
  <c r="AE27" i="2"/>
  <c r="N39" i="2"/>
  <c r="N44" i="2" s="1"/>
  <c r="O39" i="2"/>
  <c r="O44" i="2" s="1"/>
  <c r="O104" i="2" s="1"/>
  <c r="P39" i="2"/>
  <c r="P44" i="2" s="1"/>
  <c r="P104" i="2" s="1"/>
  <c r="AE41" i="2"/>
  <c r="N46" i="2"/>
  <c r="N52" i="2" s="1"/>
  <c r="O46" i="2"/>
  <c r="O52" i="2" s="1"/>
  <c r="O105" i="2" s="1"/>
  <c r="P46" i="2"/>
  <c r="P52" i="2" s="1"/>
  <c r="P105" i="2" s="1"/>
  <c r="AE46" i="2"/>
  <c r="AE48" i="2"/>
  <c r="N54" i="2"/>
  <c r="N60" i="2" s="1"/>
  <c r="O54" i="2"/>
  <c r="O60" i="2" s="1"/>
  <c r="O106" i="2" s="1"/>
  <c r="P54" i="2"/>
  <c r="AE56" i="2"/>
  <c r="AE57" i="2"/>
  <c r="O110" i="2"/>
  <c r="P110" i="2"/>
  <c r="AE110" i="2"/>
  <c r="O86" i="2"/>
  <c r="O88" i="2" s="1"/>
  <c r="O111" i="2" s="1"/>
  <c r="P86" i="2"/>
  <c r="P88" i="2" s="1"/>
  <c r="P111" i="2" s="1"/>
  <c r="O90" i="2"/>
  <c r="P90" i="2"/>
  <c r="P93" i="2" s="1"/>
  <c r="P113" i="2" s="1"/>
  <c r="AD6" i="2"/>
  <c r="AD100" i="2" s="1"/>
  <c r="J25" i="2"/>
  <c r="J30" i="2" s="1"/>
  <c r="J101" i="2" s="1"/>
  <c r="K25" i="2"/>
  <c r="K30" i="2" s="1"/>
  <c r="K101" i="2" s="1"/>
  <c r="L25" i="2"/>
  <c r="L30" i="2" s="1"/>
  <c r="L101" i="2" s="1"/>
  <c r="AD27" i="2"/>
  <c r="J39" i="2"/>
  <c r="J44" i="2" s="1"/>
  <c r="J104" i="2" s="1"/>
  <c r="K39" i="2"/>
  <c r="K44" i="2" s="1"/>
  <c r="K104" i="2" s="1"/>
  <c r="L39" i="2"/>
  <c r="L44" i="2" s="1"/>
  <c r="L104" i="2" s="1"/>
  <c r="AD41" i="2"/>
  <c r="J46" i="2"/>
  <c r="J52" i="2" s="1"/>
  <c r="J105" i="2" s="1"/>
  <c r="K46" i="2"/>
  <c r="L46" i="2"/>
  <c r="AD48" i="2"/>
  <c r="J54" i="2"/>
  <c r="J60" i="2" s="1"/>
  <c r="K54" i="2"/>
  <c r="K60" i="2" s="1"/>
  <c r="K106" i="2" s="1"/>
  <c r="L54" i="2"/>
  <c r="AD54" i="2"/>
  <c r="AD56" i="2"/>
  <c r="AD57" i="2"/>
  <c r="J110" i="2"/>
  <c r="K110" i="2"/>
  <c r="L110" i="2"/>
  <c r="J88" i="2"/>
  <c r="J111" i="2" s="1"/>
  <c r="K86" i="2"/>
  <c r="L86" i="2"/>
  <c r="L88" i="2" s="1"/>
  <c r="L111" i="2" s="1"/>
  <c r="J90" i="2"/>
  <c r="J93" i="2" s="1"/>
  <c r="J113" i="2" s="1"/>
  <c r="K90" i="2"/>
  <c r="K93" i="2" s="1"/>
  <c r="K113" i="2" s="1"/>
  <c r="L90" i="2"/>
  <c r="L93" i="2" s="1"/>
  <c r="L113" i="2" s="1"/>
  <c r="AC6" i="2"/>
  <c r="AC100" i="2" s="1"/>
  <c r="AC7" i="2"/>
  <c r="AC25" i="2" s="1"/>
  <c r="AC27" i="2"/>
  <c r="AC10" i="2"/>
  <c r="AC39" i="2" s="1"/>
  <c r="AC41" i="2"/>
  <c r="AC11" i="2"/>
  <c r="AC46" i="2" s="1"/>
  <c r="AC48" i="2"/>
  <c r="AC12" i="2"/>
  <c r="AC54" i="2" s="1"/>
  <c r="AC56" i="2"/>
  <c r="AC57" i="2"/>
  <c r="I110" i="2"/>
  <c r="AC110" i="2" s="1"/>
  <c r="AC111" i="2"/>
  <c r="I90" i="2"/>
  <c r="AC90" i="2" s="1"/>
  <c r="W100" i="2"/>
  <c r="W25" i="2"/>
  <c r="W30" i="2" s="1"/>
  <c r="W101" i="2" s="1"/>
  <c r="W39" i="2"/>
  <c r="W44" i="2" s="1"/>
  <c r="W104" i="2" s="1"/>
  <c r="W46" i="2"/>
  <c r="W52" i="2"/>
  <c r="W105" i="2"/>
  <c r="W54" i="2"/>
  <c r="W60" i="2" s="1"/>
  <c r="W106" i="2" s="1"/>
  <c r="W62" i="2"/>
  <c r="W64" i="2" s="1"/>
  <c r="W107" i="2" s="1"/>
  <c r="W110" i="2"/>
  <c r="W86" i="2"/>
  <c r="W88" i="2"/>
  <c r="W111" i="2" s="1"/>
  <c r="W90" i="2"/>
  <c r="W93" i="2" s="1"/>
  <c r="W113" i="2" s="1"/>
  <c r="V100" i="2"/>
  <c r="V25" i="2"/>
  <c r="V30" i="2" s="1"/>
  <c r="V101" i="2" s="1"/>
  <c r="V39" i="2"/>
  <c r="V44" i="2" s="1"/>
  <c r="V104" i="2" s="1"/>
  <c r="V46" i="2"/>
  <c r="V52" i="2" s="1"/>
  <c r="V105" i="2" s="1"/>
  <c r="V54" i="2"/>
  <c r="V62" i="2"/>
  <c r="V64" i="2" s="1"/>
  <c r="V107" i="2" s="1"/>
  <c r="V110" i="2"/>
  <c r="V86" i="2"/>
  <c r="V88" i="2"/>
  <c r="V111" i="2" s="1"/>
  <c r="V90" i="2"/>
  <c r="V93" i="2" s="1"/>
  <c r="V113" i="2" s="1"/>
  <c r="U100" i="2"/>
  <c r="U30" i="2"/>
  <c r="U101" i="2" s="1"/>
  <c r="U44" i="2"/>
  <c r="U104" i="2" s="1"/>
  <c r="U62" i="2"/>
  <c r="U64" i="2" s="1"/>
  <c r="U107" i="2" s="1"/>
  <c r="T100" i="2"/>
  <c r="T62" i="2"/>
  <c r="T64" i="2" s="1"/>
  <c r="T107" i="2" s="1"/>
  <c r="S100" i="2"/>
  <c r="S52" i="2"/>
  <c r="S105" i="2" s="1"/>
  <c r="S62" i="2"/>
  <c r="S64" i="2" s="1"/>
  <c r="S107" i="2" s="1"/>
  <c r="R112" i="2"/>
  <c r="R114" i="2" s="1"/>
  <c r="Q112" i="2"/>
  <c r="Q114" i="2" s="1"/>
  <c r="P100" i="2"/>
  <c r="P62" i="2"/>
  <c r="P64" i="2" s="1"/>
  <c r="P107" i="2" s="1"/>
  <c r="O100" i="2"/>
  <c r="O62" i="2"/>
  <c r="O64" i="2" s="1"/>
  <c r="O107" i="2" s="1"/>
  <c r="M112" i="2"/>
  <c r="M114" i="2" s="1"/>
  <c r="L100" i="2"/>
  <c r="L52" i="2"/>
  <c r="L105" i="2" s="1"/>
  <c r="L64" i="2"/>
  <c r="L107" i="2" s="1"/>
  <c r="K100" i="2"/>
  <c r="K64" i="2"/>
  <c r="K107" i="2" s="1"/>
  <c r="J100" i="2"/>
  <c r="J106" i="2"/>
  <c r="J64" i="2"/>
  <c r="J107" i="2" s="1"/>
  <c r="I100" i="2"/>
  <c r="I25" i="2"/>
  <c r="I30" i="2" s="1"/>
  <c r="I101" i="2" s="1"/>
  <c r="I102" i="2" s="1"/>
  <c r="I39" i="2"/>
  <c r="I44" i="2" s="1"/>
  <c r="I104" i="2" s="1"/>
  <c r="I46" i="2"/>
  <c r="I52" i="2" s="1"/>
  <c r="I105" i="2" s="1"/>
  <c r="I54" i="2"/>
  <c r="I60" i="2" s="1"/>
  <c r="I106" i="2" s="1"/>
  <c r="I64" i="2"/>
  <c r="I107" i="2" s="1"/>
  <c r="H100" i="2"/>
  <c r="H25" i="2"/>
  <c r="H30" i="2" s="1"/>
  <c r="H101" i="2" s="1"/>
  <c r="H102" i="2" s="1"/>
  <c r="H39" i="2"/>
  <c r="H44" i="2" s="1"/>
  <c r="H104" i="2" s="1"/>
  <c r="H46" i="2"/>
  <c r="H52" i="2" s="1"/>
  <c r="H105" i="2" s="1"/>
  <c r="H54" i="2"/>
  <c r="H64" i="2"/>
  <c r="H107" i="2" s="1"/>
  <c r="H93" i="2"/>
  <c r="H113" i="2" s="1"/>
  <c r="G100" i="2"/>
  <c r="G25" i="2"/>
  <c r="G30" i="2"/>
  <c r="G101" i="2" s="1"/>
  <c r="G39" i="2"/>
  <c r="G44" i="2"/>
  <c r="G104" i="2" s="1"/>
  <c r="G46" i="2"/>
  <c r="G54" i="2"/>
  <c r="G60" i="2" s="1"/>
  <c r="G106" i="2" s="1"/>
  <c r="G64" i="2"/>
  <c r="G107" i="2" s="1"/>
  <c r="F100" i="2"/>
  <c r="F30" i="2"/>
  <c r="F101" i="2" s="1"/>
  <c r="F102" i="2" s="1"/>
  <c r="F44" i="2"/>
  <c r="F104" i="2"/>
  <c r="F52" i="2"/>
  <c r="F105" i="2" s="1"/>
  <c r="F60" i="2"/>
  <c r="F106" i="2" s="1"/>
  <c r="F64" i="2"/>
  <c r="F107" i="2" s="1"/>
  <c r="R108" i="2"/>
  <c r="Q108" i="2"/>
  <c r="M108" i="2"/>
  <c r="E64" i="2"/>
  <c r="E107" i="2" s="1"/>
  <c r="E108" i="2" s="1"/>
  <c r="D64" i="2"/>
  <c r="D107" i="2"/>
  <c r="D108" i="2" s="1"/>
  <c r="C64" i="2"/>
  <c r="C107" i="2" s="1"/>
  <c r="C108" i="2" s="1"/>
  <c r="B64" i="2"/>
  <c r="B107" i="2" s="1"/>
  <c r="B108" i="2" s="1"/>
  <c r="AD62" i="2"/>
  <c r="R102" i="2"/>
  <c r="Q102" i="2"/>
  <c r="M102" i="2"/>
  <c r="AF24" i="2"/>
  <c r="AF98" i="2" s="1"/>
  <c r="AE24" i="2"/>
  <c r="AE98" i="2" s="1"/>
  <c r="AD24" i="2"/>
  <c r="AD98" i="2" s="1"/>
  <c r="AC24" i="2"/>
  <c r="AC98" i="2" s="1"/>
  <c r="W24" i="2"/>
  <c r="W98" i="2" s="1"/>
  <c r="V24" i="2"/>
  <c r="V98" i="2" s="1"/>
  <c r="U24" i="2"/>
  <c r="U98" i="2" s="1"/>
  <c r="T24" i="2"/>
  <c r="T98" i="2"/>
  <c r="S24" i="2"/>
  <c r="S98" i="2" s="1"/>
  <c r="Q98" i="2"/>
  <c r="P98" i="2"/>
  <c r="O98" i="2"/>
  <c r="L24" i="2"/>
  <c r="L98" i="2" s="1"/>
  <c r="K24" i="2"/>
  <c r="K98" i="2" s="1"/>
  <c r="J24" i="2"/>
  <c r="J98" i="2" s="1"/>
  <c r="I24" i="2"/>
  <c r="I98" i="2" s="1"/>
  <c r="H24" i="2"/>
  <c r="H98" i="2" s="1"/>
  <c r="G24" i="2"/>
  <c r="G98" i="2" s="1"/>
  <c r="F24" i="2"/>
  <c r="F98" i="2" s="1"/>
  <c r="AB93" i="2"/>
  <c r="AA93" i="2"/>
  <c r="R93" i="2"/>
  <c r="Q93" i="2"/>
  <c r="N93" i="2"/>
  <c r="M93" i="2"/>
  <c r="G93" i="2"/>
  <c r="F93" i="2"/>
  <c r="I86" i="2"/>
  <c r="R88" i="2"/>
  <c r="Q88" i="2"/>
  <c r="M88" i="2"/>
  <c r="H88" i="2"/>
  <c r="G88" i="2"/>
  <c r="F88" i="2"/>
  <c r="S8" i="2"/>
  <c r="S14" i="2"/>
  <c r="T8" i="2"/>
  <c r="T32" i="2" s="1"/>
  <c r="T14" i="2"/>
  <c r="U8" i="2"/>
  <c r="U14" i="2"/>
  <c r="S67" i="2"/>
  <c r="S77" i="2" s="1"/>
  <c r="T67" i="2"/>
  <c r="T77" i="2" s="1"/>
  <c r="U67" i="2"/>
  <c r="U77" i="2" s="1"/>
  <c r="S78" i="2"/>
  <c r="T78" i="2"/>
  <c r="U78" i="2"/>
  <c r="S79" i="2"/>
  <c r="T79" i="2"/>
  <c r="U79" i="2"/>
  <c r="S70" i="2"/>
  <c r="S80" i="2"/>
  <c r="T70" i="2"/>
  <c r="T80" i="2" s="1"/>
  <c r="U70" i="2"/>
  <c r="U80" i="2"/>
  <c r="S71" i="2"/>
  <c r="S81" i="2" s="1"/>
  <c r="T71" i="2"/>
  <c r="T81" i="2" s="1"/>
  <c r="U71" i="2"/>
  <c r="U81" i="2" s="1"/>
  <c r="S72" i="2"/>
  <c r="S82" i="2" s="1"/>
  <c r="T72" i="2"/>
  <c r="T82" i="2"/>
  <c r="U72" i="2"/>
  <c r="U82" i="2" s="1"/>
  <c r="S83" i="2"/>
  <c r="T83" i="2"/>
  <c r="U83" i="2"/>
  <c r="O8" i="2"/>
  <c r="O32" i="2" s="1"/>
  <c r="O14" i="2"/>
  <c r="O15" i="2" s="1"/>
  <c r="P8" i="2"/>
  <c r="P14" i="2"/>
  <c r="O67" i="2"/>
  <c r="O77" i="2"/>
  <c r="P67" i="2"/>
  <c r="P77" i="2" s="1"/>
  <c r="O78" i="2"/>
  <c r="P78" i="2"/>
  <c r="AE78" i="2" s="1"/>
  <c r="O79" i="2"/>
  <c r="P79" i="2"/>
  <c r="O70" i="2"/>
  <c r="O80" i="2" s="1"/>
  <c r="P70" i="2"/>
  <c r="P80" i="2" s="1"/>
  <c r="O71" i="2"/>
  <c r="O81" i="2" s="1"/>
  <c r="P71" i="2"/>
  <c r="P81" i="2" s="1"/>
  <c r="O72" i="2"/>
  <c r="O82" i="2"/>
  <c r="P72" i="2"/>
  <c r="P82" i="2" s="1"/>
  <c r="O83" i="2"/>
  <c r="P83" i="2"/>
  <c r="J8" i="2"/>
  <c r="J32" i="2" s="1"/>
  <c r="J14" i="2"/>
  <c r="K8" i="2"/>
  <c r="K14" i="2"/>
  <c r="L8" i="2"/>
  <c r="L32" i="2" s="1"/>
  <c r="L37" i="2" s="1"/>
  <c r="L14" i="2"/>
  <c r="J67" i="2"/>
  <c r="J77" i="2" s="1"/>
  <c r="K67" i="2"/>
  <c r="K77" i="2" s="1"/>
  <c r="L67" i="2"/>
  <c r="L77" i="2" s="1"/>
  <c r="J78" i="2"/>
  <c r="K78" i="2"/>
  <c r="L78" i="2"/>
  <c r="J79" i="2"/>
  <c r="K79" i="2"/>
  <c r="L79" i="2"/>
  <c r="J70" i="2"/>
  <c r="J80" i="2" s="1"/>
  <c r="K70" i="2"/>
  <c r="K80" i="2" s="1"/>
  <c r="L70" i="2"/>
  <c r="L80" i="2" s="1"/>
  <c r="J71" i="2"/>
  <c r="J81" i="2"/>
  <c r="K71" i="2"/>
  <c r="K81" i="2" s="1"/>
  <c r="L71" i="2"/>
  <c r="L81" i="2" s="1"/>
  <c r="AD82" i="2"/>
  <c r="AD83" i="2"/>
  <c r="AC78" i="2"/>
  <c r="AC79" i="2"/>
  <c r="W8" i="2"/>
  <c r="W14" i="2"/>
  <c r="W15" i="2" s="1"/>
  <c r="W67" i="2"/>
  <c r="W77" i="2" s="1"/>
  <c r="W78" i="2"/>
  <c r="W79" i="2"/>
  <c r="W70" i="2"/>
  <c r="W80" i="2" s="1"/>
  <c r="W71" i="2"/>
  <c r="W81" i="2" s="1"/>
  <c r="W72" i="2"/>
  <c r="W82" i="2" s="1"/>
  <c r="W83" i="2"/>
  <c r="V8" i="2"/>
  <c r="V32" i="2" s="1"/>
  <c r="V14" i="2"/>
  <c r="V67" i="2"/>
  <c r="V77" i="2" s="1"/>
  <c r="V78" i="2"/>
  <c r="V79" i="2"/>
  <c r="AG79" i="2" s="1"/>
  <c r="V70" i="2"/>
  <c r="V80" i="2" s="1"/>
  <c r="V71" i="2"/>
  <c r="V81" i="2" s="1"/>
  <c r="AG81" i="2" s="1"/>
  <c r="V72" i="2"/>
  <c r="V82" i="2" s="1"/>
  <c r="V83" i="2"/>
  <c r="R84" i="2"/>
  <c r="Q84" i="2"/>
  <c r="M84" i="2"/>
  <c r="I8" i="2"/>
  <c r="I32" i="2" s="1"/>
  <c r="I14" i="2"/>
  <c r="I67" i="2"/>
  <c r="I77" i="2" s="1"/>
  <c r="I78" i="2"/>
  <c r="I79" i="2"/>
  <c r="I70" i="2"/>
  <c r="I80" i="2" s="1"/>
  <c r="I71" i="2"/>
  <c r="I81" i="2" s="1"/>
  <c r="H8" i="2"/>
  <c r="H15" i="2" s="1"/>
  <c r="H76" i="2" s="1"/>
  <c r="H14" i="2"/>
  <c r="H67" i="2"/>
  <c r="H77" i="2" s="1"/>
  <c r="H78" i="2"/>
  <c r="H79" i="2"/>
  <c r="H70" i="2"/>
  <c r="H80" i="2" s="1"/>
  <c r="H71" i="2"/>
  <c r="H81" i="2" s="1"/>
  <c r="G8" i="2"/>
  <c r="G32" i="2" s="1"/>
  <c r="G14" i="2"/>
  <c r="G78" i="2"/>
  <c r="G79" i="2"/>
  <c r="G70" i="2"/>
  <c r="G80" i="2"/>
  <c r="G71" i="2"/>
  <c r="G81" i="2" s="1"/>
  <c r="F8" i="2"/>
  <c r="F14" i="2"/>
  <c r="F67" i="2"/>
  <c r="F80" i="2"/>
  <c r="F81" i="2"/>
  <c r="E84" i="2"/>
  <c r="D84" i="2"/>
  <c r="C84" i="2"/>
  <c r="B84" i="2"/>
  <c r="AF68" i="2"/>
  <c r="AF69" i="2"/>
  <c r="S73" i="2"/>
  <c r="T73" i="2"/>
  <c r="U73" i="2"/>
  <c r="AE68" i="2"/>
  <c r="AE69" i="2"/>
  <c r="O73" i="2"/>
  <c r="P73" i="2"/>
  <c r="AD68" i="2"/>
  <c r="AD69" i="2"/>
  <c r="AD72" i="2"/>
  <c r="AD73" i="2"/>
  <c r="W73" i="2"/>
  <c r="V73" i="2"/>
  <c r="R74" i="2"/>
  <c r="Q74" i="2"/>
  <c r="M74" i="2"/>
  <c r="F66" i="2"/>
  <c r="E74" i="2"/>
  <c r="D74" i="2"/>
  <c r="C74" i="2"/>
  <c r="B74" i="2"/>
  <c r="AC64" i="2"/>
  <c r="AB64" i="2"/>
  <c r="AA64" i="2"/>
  <c r="R64" i="2"/>
  <c r="Q64" i="2"/>
  <c r="M64" i="2"/>
  <c r="R60" i="2"/>
  <c r="Q60" i="2"/>
  <c r="M60" i="2"/>
  <c r="AD59" i="2"/>
  <c r="R52" i="2"/>
  <c r="Q52" i="2"/>
  <c r="M52" i="2"/>
  <c r="AD51" i="2"/>
  <c r="AD50" i="2"/>
  <c r="R44" i="2"/>
  <c r="Q44" i="2"/>
  <c r="M44" i="2"/>
  <c r="AD43" i="2"/>
  <c r="U32" i="2"/>
  <c r="S33" i="2"/>
  <c r="T33" i="2"/>
  <c r="U33" i="2"/>
  <c r="S34" i="2"/>
  <c r="AF34" i="2" s="1"/>
  <c r="T34" i="2"/>
  <c r="U34" i="2"/>
  <c r="S35" i="2"/>
  <c r="T35" i="2"/>
  <c r="U35" i="2"/>
  <c r="S36" i="2"/>
  <c r="T36" i="2"/>
  <c r="U36" i="2"/>
  <c r="N8" i="2"/>
  <c r="N32" i="2" s="1"/>
  <c r="N33" i="2"/>
  <c r="O33" i="2"/>
  <c r="P33" i="2"/>
  <c r="N34" i="2"/>
  <c r="O34" i="2"/>
  <c r="P34" i="2"/>
  <c r="AE34" i="2" s="1"/>
  <c r="N35" i="2"/>
  <c r="O35" i="2"/>
  <c r="P35" i="2"/>
  <c r="N36" i="2"/>
  <c r="O36" i="2"/>
  <c r="P36" i="2"/>
  <c r="J33" i="2"/>
  <c r="K33" i="2"/>
  <c r="L33" i="2"/>
  <c r="J34" i="2"/>
  <c r="K34" i="2"/>
  <c r="L34" i="2"/>
  <c r="J35" i="2"/>
  <c r="K35" i="2"/>
  <c r="L35" i="2"/>
  <c r="F33" i="2"/>
  <c r="G33" i="2"/>
  <c r="H33" i="2"/>
  <c r="I33" i="2"/>
  <c r="G34" i="2"/>
  <c r="H34" i="2"/>
  <c r="I34" i="2"/>
  <c r="W32" i="2"/>
  <c r="W33" i="2"/>
  <c r="W34" i="2"/>
  <c r="W35" i="2"/>
  <c r="AG35" i="2" s="1"/>
  <c r="W36" i="2"/>
  <c r="V33" i="2"/>
  <c r="V34" i="2"/>
  <c r="AG34" i="2" s="1"/>
  <c r="V35" i="2"/>
  <c r="V36" i="2"/>
  <c r="R37" i="2"/>
  <c r="Q37" i="2"/>
  <c r="M37" i="2"/>
  <c r="I35" i="2"/>
  <c r="H35" i="2"/>
  <c r="G35" i="2"/>
  <c r="AD36" i="2"/>
  <c r="R30" i="2"/>
  <c r="Q30" i="2"/>
  <c r="M30" i="2"/>
  <c r="AD29" i="2"/>
  <c r="Q24" i="2"/>
  <c r="P24" i="2"/>
  <c r="O24" i="2"/>
  <c r="N24" i="2"/>
  <c r="R18" i="2"/>
  <c r="R20" i="2" s="1"/>
  <c r="AF19" i="2"/>
  <c r="N18" i="2"/>
  <c r="Q18" i="2"/>
  <c r="Q20" i="2" s="1"/>
  <c r="AE19" i="2"/>
  <c r="M18" i="2"/>
  <c r="M20" i="2" s="1"/>
  <c r="AD19" i="2"/>
  <c r="AC16" i="2"/>
  <c r="AC17" i="2"/>
  <c r="AC19" i="2"/>
  <c r="AF17" i="2"/>
  <c r="AE17" i="2"/>
  <c r="AD17" i="2"/>
  <c r="AF16" i="2"/>
  <c r="AE16" i="2"/>
  <c r="AD16" i="2"/>
  <c r="AF10" i="2"/>
  <c r="AF11" i="2"/>
  <c r="AF12" i="2"/>
  <c r="AF13" i="2"/>
  <c r="AE10" i="2"/>
  <c r="AE11" i="2"/>
  <c r="AE12" i="2"/>
  <c r="AE13" i="2"/>
  <c r="AD10" i="2"/>
  <c r="AD11" i="2"/>
  <c r="AD12" i="2"/>
  <c r="AD13" i="2"/>
  <c r="R14" i="2"/>
  <c r="Q14" i="2"/>
  <c r="N14" i="2"/>
  <c r="M14" i="2"/>
  <c r="AF7" i="2"/>
  <c r="AE7" i="2"/>
  <c r="AE8" i="2"/>
  <c r="AD7" i="2"/>
  <c r="R8" i="2"/>
  <c r="Q8" i="2"/>
  <c r="M8" i="2"/>
  <c r="H66" i="2" l="1"/>
  <c r="H32" i="2"/>
  <c r="V15" i="2"/>
  <c r="S102" i="2"/>
  <c r="U15" i="2"/>
  <c r="I93" i="2"/>
  <c r="I113" i="2" s="1"/>
  <c r="W102" i="2"/>
  <c r="AC135" i="2"/>
  <c r="AG36" i="2"/>
  <c r="AG14" i="2"/>
  <c r="AE25" i="2"/>
  <c r="W37" i="2"/>
  <c r="S15" i="2"/>
  <c r="AG113" i="2"/>
  <c r="AG67" i="2"/>
  <c r="AG90" i="2"/>
  <c r="AG93" i="2" s="1"/>
  <c r="I37" i="2"/>
  <c r="AD64" i="2"/>
  <c r="AD107" i="2" s="1"/>
  <c r="AG111" i="2"/>
  <c r="AG39" i="2"/>
  <c r="AG44" i="2" s="1"/>
  <c r="AG104" i="2" s="1"/>
  <c r="AE62" i="2"/>
  <c r="AE64" i="2" s="1"/>
  <c r="AE107" i="2" s="1"/>
  <c r="AG86" i="2"/>
  <c r="AG88" i="2" s="1"/>
  <c r="G37" i="2"/>
  <c r="AG110" i="2"/>
  <c r="AC93" i="2"/>
  <c r="AC113" i="2" s="1"/>
  <c r="AG54" i="2"/>
  <c r="AG60" i="2" s="1"/>
  <c r="AG106" i="2" s="1"/>
  <c r="AG78" i="2"/>
  <c r="AG77" i="2"/>
  <c r="AC70" i="2"/>
  <c r="AC80" i="2" s="1"/>
  <c r="AG83" i="2"/>
  <c r="AE72" i="2"/>
  <c r="AG73" i="2"/>
  <c r="AG33" i="2"/>
  <c r="F74" i="2"/>
  <c r="F15" i="2"/>
  <c r="F76" i="2" s="1"/>
  <c r="AD46" i="2"/>
  <c r="AD52" i="2" s="1"/>
  <c r="AD105" i="2" s="1"/>
  <c r="P66" i="2"/>
  <c r="AG82" i="2"/>
  <c r="AG80" i="2"/>
  <c r="V37" i="2"/>
  <c r="AG62" i="2"/>
  <c r="AG64" i="2" s="1"/>
  <c r="AG107" i="2" s="1"/>
  <c r="AC8" i="2"/>
  <c r="AC32" i="2" s="1"/>
  <c r="AC34" i="2"/>
  <c r="AE35" i="2"/>
  <c r="W66" i="2"/>
  <c r="W74" i="2" s="1"/>
  <c r="AD113" i="2"/>
  <c r="AD14" i="2"/>
  <c r="T37" i="2"/>
  <c r="AE67" i="2"/>
  <c r="G52" i="2"/>
  <c r="G105" i="2" s="1"/>
  <c r="G108" i="2" s="1"/>
  <c r="AG70" i="2"/>
  <c r="AD71" i="2"/>
  <c r="L102" i="2"/>
  <c r="AG71" i="2"/>
  <c r="AD35" i="2"/>
  <c r="AE86" i="2"/>
  <c r="AE88" i="2" s="1"/>
  <c r="K102" i="2"/>
  <c r="AG46" i="2"/>
  <c r="AG52" i="2" s="1"/>
  <c r="AG105" i="2" s="1"/>
  <c r="AG72" i="2"/>
  <c r="F77" i="2"/>
  <c r="AE83" i="2"/>
  <c r="AF86" i="2"/>
  <c r="AF88" i="2" s="1"/>
  <c r="V60" i="2"/>
  <c r="V106" i="2" s="1"/>
  <c r="V108" i="2" s="1"/>
  <c r="J102" i="2"/>
  <c r="AD77" i="2"/>
  <c r="AD110" i="2"/>
  <c r="AF14" i="2"/>
  <c r="H74" i="2"/>
  <c r="AE30" i="2"/>
  <c r="AE101" i="2" s="1"/>
  <c r="AE102" i="2" s="1"/>
  <c r="AG25" i="2"/>
  <c r="AG30" i="2" s="1"/>
  <c r="AG101" i="2" s="1"/>
  <c r="AG102" i="2" s="1"/>
  <c r="AD8" i="2"/>
  <c r="AD79" i="2"/>
  <c r="P60" i="2"/>
  <c r="P106" i="2" s="1"/>
  <c r="AE111" i="2"/>
  <c r="I15" i="2"/>
  <c r="U108" i="2"/>
  <c r="AF36" i="2"/>
  <c r="T66" i="2"/>
  <c r="T74" i="2" s="1"/>
  <c r="AE54" i="2"/>
  <c r="AE60" i="2" s="1"/>
  <c r="AE106" i="2" s="1"/>
  <c r="H37" i="2"/>
  <c r="S32" i="2"/>
  <c r="AD67" i="2"/>
  <c r="AF62" i="2"/>
  <c r="AF64" i="2" s="1"/>
  <c r="AF107" i="2" s="1"/>
  <c r="AE33" i="2"/>
  <c r="AE39" i="2"/>
  <c r="AE44" i="2" s="1"/>
  <c r="AE104" i="2" s="1"/>
  <c r="X15" i="2"/>
  <c r="AF8" i="2"/>
  <c r="P30" i="2"/>
  <c r="P101" i="2" s="1"/>
  <c r="G67" i="2"/>
  <c r="G77" i="2" s="1"/>
  <c r="P102" i="2"/>
  <c r="AF73" i="2"/>
  <c r="G15" i="2"/>
  <c r="G18" i="2" s="1"/>
  <c r="G20" i="2" s="1"/>
  <c r="AE79" i="2"/>
  <c r="AE73" i="2"/>
  <c r="Q58" i="4"/>
  <c r="Y58" i="4"/>
  <c r="Y69" i="4"/>
  <c r="Y70" i="4" s="1"/>
  <c r="Y67" i="4"/>
  <c r="M60" i="4"/>
  <c r="N69" i="4"/>
  <c r="N70" i="4" s="1"/>
  <c r="N67" i="4"/>
  <c r="O69" i="4"/>
  <c r="O70" i="4" s="1"/>
  <c r="O67" i="4"/>
  <c r="J67" i="4"/>
  <c r="J69" i="4"/>
  <c r="J70" i="4" s="1"/>
  <c r="L60" i="4"/>
  <c r="M59" i="4" s="1"/>
  <c r="P69" i="4"/>
  <c r="P70" i="4" s="1"/>
  <c r="P67" i="4"/>
  <c r="P60" i="4"/>
  <c r="Q59" i="4" s="1"/>
  <c r="G67" i="4"/>
  <c r="I67" i="4"/>
  <c r="X67" i="4"/>
  <c r="O58" i="4"/>
  <c r="O60" i="4" s="1"/>
  <c r="P59" i="4" s="1"/>
  <c r="L69" i="4"/>
  <c r="L70" i="4" s="1"/>
  <c r="AG8" i="2"/>
  <c r="Y37" i="2"/>
  <c r="Y66" i="2"/>
  <c r="Y74" i="2" s="1"/>
  <c r="Y102" i="2"/>
  <c r="Y15" i="2"/>
  <c r="Y76" i="2" s="1"/>
  <c r="Y84" i="2" s="1"/>
  <c r="Y60" i="2"/>
  <c r="Y106" i="2" s="1"/>
  <c r="Y108" i="2" s="1"/>
  <c r="O76" i="2"/>
  <c r="O84" i="2" s="1"/>
  <c r="O18" i="2"/>
  <c r="O20" i="2" s="1"/>
  <c r="AF81" i="2"/>
  <c r="AF83" i="2"/>
  <c r="O108" i="2"/>
  <c r="AC44" i="2"/>
  <c r="AC104" i="2" s="1"/>
  <c r="AE80" i="2"/>
  <c r="AD90" i="2"/>
  <c r="AD93" i="2" s="1"/>
  <c r="O102" i="2"/>
  <c r="O109" i="2" s="1"/>
  <c r="O112" i="2" s="1"/>
  <c r="L15" i="2"/>
  <c r="AE82" i="2"/>
  <c r="AD60" i="2"/>
  <c r="AD106" i="2" s="1"/>
  <c r="AF110" i="2"/>
  <c r="AF52" i="2"/>
  <c r="AF105" i="2" s="1"/>
  <c r="X108" i="2"/>
  <c r="AF33" i="2"/>
  <c r="S66" i="2"/>
  <c r="G66" i="2"/>
  <c r="AF71" i="2"/>
  <c r="H84" i="2"/>
  <c r="AD78" i="2"/>
  <c r="P15" i="2"/>
  <c r="AE15" i="2" s="1"/>
  <c r="AF78" i="2"/>
  <c r="W108" i="2"/>
  <c r="AC30" i="2"/>
  <c r="AC101" i="2" s="1"/>
  <c r="AC102" i="2" s="1"/>
  <c r="O37" i="2"/>
  <c r="AF79" i="2"/>
  <c r="AF35" i="2"/>
  <c r="I66" i="2"/>
  <c r="I74" i="2" s="1"/>
  <c r="K66" i="2"/>
  <c r="K74" i="2" s="1"/>
  <c r="K15" i="2"/>
  <c r="K76" i="2" s="1"/>
  <c r="K84" i="2" s="1"/>
  <c r="AE81" i="2"/>
  <c r="AF80" i="2"/>
  <c r="T15" i="2"/>
  <c r="T76" i="2" s="1"/>
  <c r="T84" i="2" s="1"/>
  <c r="AF113" i="2"/>
  <c r="AF25" i="2"/>
  <c r="AF30" i="2" s="1"/>
  <c r="AF101" i="2" s="1"/>
  <c r="AF102" i="2" s="1"/>
  <c r="X102" i="2"/>
  <c r="X109" i="2" s="1"/>
  <c r="X112" i="2" s="1"/>
  <c r="X114" i="2" s="1"/>
  <c r="AF77" i="2"/>
  <c r="AE14" i="2"/>
  <c r="AD34" i="2"/>
  <c r="AE36" i="2"/>
  <c r="AC66" i="2"/>
  <c r="J66" i="2"/>
  <c r="J74" i="2" s="1"/>
  <c r="AF82" i="2"/>
  <c r="V102" i="2"/>
  <c r="J108" i="2"/>
  <c r="J109" i="2" s="1"/>
  <c r="J112" i="2" s="1"/>
  <c r="J114" i="2" s="1"/>
  <c r="AE70" i="2"/>
  <c r="AC33" i="2"/>
  <c r="AD33" i="2"/>
  <c r="O66" i="2"/>
  <c r="J15" i="2"/>
  <c r="J18" i="2" s="1"/>
  <c r="P108" i="2"/>
  <c r="AD39" i="2"/>
  <c r="AD44" i="2" s="1"/>
  <c r="AD104" i="2" s="1"/>
  <c r="AC47" i="2"/>
  <c r="AC120" i="2" s="1"/>
  <c r="U37" i="2"/>
  <c r="U66" i="2"/>
  <c r="U74" i="2" s="1"/>
  <c r="AD81" i="2"/>
  <c r="AE77" i="2"/>
  <c r="F108" i="2"/>
  <c r="F109" i="2" s="1"/>
  <c r="F112" i="2" s="1"/>
  <c r="F114" i="2" s="1"/>
  <c r="U102" i="2"/>
  <c r="U109" i="2" s="1"/>
  <c r="U112" i="2" s="1"/>
  <c r="U114" i="2" s="1"/>
  <c r="AF54" i="2"/>
  <c r="AF60" i="2" s="1"/>
  <c r="AF106" i="2" s="1"/>
  <c r="V18" i="2"/>
  <c r="V76" i="2"/>
  <c r="U18" i="2"/>
  <c r="U20" i="2" s="1"/>
  <c r="U76" i="2"/>
  <c r="U84" i="2" s="1"/>
  <c r="N37" i="2"/>
  <c r="W18" i="2"/>
  <c r="W20" i="2" s="1"/>
  <c r="W76" i="2"/>
  <c r="W84" i="2" s="1"/>
  <c r="F18" i="2"/>
  <c r="F20" i="2" s="1"/>
  <c r="S76" i="2"/>
  <c r="S18" i="2"/>
  <c r="S20" i="2" s="1"/>
  <c r="AF15" i="2"/>
  <c r="I108" i="2"/>
  <c r="I109" i="2" s="1"/>
  <c r="I112" i="2" s="1"/>
  <c r="I114" i="2" s="1"/>
  <c r="K32" i="2"/>
  <c r="K37" i="2" s="1"/>
  <c r="AF67" i="2"/>
  <c r="H60" i="2"/>
  <c r="H106" i="2" s="1"/>
  <c r="H108" i="2" s="1"/>
  <c r="H109" i="2" s="1"/>
  <c r="H112" i="2" s="1"/>
  <c r="H114" i="2" s="1"/>
  <c r="K88" i="2"/>
  <c r="K111" i="2" s="1"/>
  <c r="AD111" i="2" s="1"/>
  <c r="AD86" i="2"/>
  <c r="AD88" i="2" s="1"/>
  <c r="P74" i="2"/>
  <c r="V66" i="2"/>
  <c r="AC81" i="2"/>
  <c r="AC14" i="2"/>
  <c r="AC15" i="2" s="1"/>
  <c r="L60" i="2"/>
  <c r="L106" i="2" s="1"/>
  <c r="L108" i="2" s="1"/>
  <c r="L66" i="2"/>
  <c r="L74" i="2" s="1"/>
  <c r="AD25" i="2"/>
  <c r="AD30" i="2" s="1"/>
  <c r="AD101" i="2" s="1"/>
  <c r="AD102" i="2" s="1"/>
  <c r="AD80" i="2"/>
  <c r="AF111" i="2"/>
  <c r="AC55" i="2"/>
  <c r="G121" i="2"/>
  <c r="G102" i="2"/>
  <c r="N20" i="2"/>
  <c r="AF72" i="2"/>
  <c r="H18" i="2"/>
  <c r="H20" i="2" s="1"/>
  <c r="P32" i="2"/>
  <c r="P37" i="2" s="1"/>
  <c r="AD70" i="2"/>
  <c r="I88" i="2"/>
  <c r="AC86" i="2"/>
  <c r="AC88" i="2" s="1"/>
  <c r="K52" i="2"/>
  <c r="K105" i="2" s="1"/>
  <c r="K108" i="2" s="1"/>
  <c r="K109" i="2" s="1"/>
  <c r="K112" i="2" s="1"/>
  <c r="K114" i="2" s="1"/>
  <c r="T108" i="2"/>
  <c r="F37" i="2"/>
  <c r="J37" i="2"/>
  <c r="AF70" i="2"/>
  <c r="AE71" i="2"/>
  <c r="AF90" i="2"/>
  <c r="AF93" i="2" s="1"/>
  <c r="S108" i="2"/>
  <c r="S109" i="2" s="1"/>
  <c r="S112" i="2" s="1"/>
  <c r="S114" i="2" s="1"/>
  <c r="AF39" i="2"/>
  <c r="AF44" i="2" s="1"/>
  <c r="AF104" i="2" s="1"/>
  <c r="AC35" i="2"/>
  <c r="T30" i="2"/>
  <c r="T101" i="2" s="1"/>
  <c r="T102" i="2" s="1"/>
  <c r="O93" i="2"/>
  <c r="O113" i="2" s="1"/>
  <c r="AE113" i="2" s="1"/>
  <c r="AE90" i="2"/>
  <c r="AE93" i="2" s="1"/>
  <c r="AE52" i="2"/>
  <c r="AE105" i="2" s="1"/>
  <c r="X66" i="2"/>
  <c r="X74" i="2" s="1"/>
  <c r="X32" i="2"/>
  <c r="X37" i="2" s="1"/>
  <c r="AG108" i="2" l="1"/>
  <c r="F84" i="2"/>
  <c r="W109" i="2"/>
  <c r="W112" i="2" s="1"/>
  <c r="W114" i="2" s="1"/>
  <c r="AG15" i="2"/>
  <c r="V109" i="2"/>
  <c r="V112" i="2" s="1"/>
  <c r="V114" i="2" s="1"/>
  <c r="AC37" i="2"/>
  <c r="X76" i="2"/>
  <c r="X84" i="2" s="1"/>
  <c r="X18" i="2"/>
  <c r="X20" i="2" s="1"/>
  <c r="T18" i="2"/>
  <c r="T20" i="2" s="1"/>
  <c r="P109" i="2"/>
  <c r="P112" i="2" s="1"/>
  <c r="P114" i="2" s="1"/>
  <c r="AE66" i="2"/>
  <c r="I76" i="2"/>
  <c r="I84" i="2" s="1"/>
  <c r="I18" i="2"/>
  <c r="I20" i="2" s="1"/>
  <c r="V20" i="2"/>
  <c r="AG18" i="2"/>
  <c r="AG20" i="2" s="1"/>
  <c r="G76" i="2"/>
  <c r="G84" i="2" s="1"/>
  <c r="L109" i="2"/>
  <c r="L112" i="2" s="1"/>
  <c r="L114" i="2" s="1"/>
  <c r="V74" i="2"/>
  <c r="AG66" i="2"/>
  <c r="AG74" i="2" s="1"/>
  <c r="K18" i="2"/>
  <c r="K20" i="2" s="1"/>
  <c r="V84" i="2"/>
  <c r="G74" i="2"/>
  <c r="S37" i="2"/>
  <c r="AF32" i="2"/>
  <c r="AF37" i="2" s="1"/>
  <c r="AG32" i="2"/>
  <c r="AG37" i="2" s="1"/>
  <c r="AD108" i="2"/>
  <c r="AG109" i="2"/>
  <c r="AG112" i="2" s="1"/>
  <c r="AG114" i="2" s="1"/>
  <c r="AC52" i="2"/>
  <c r="AC105" i="2" s="1"/>
  <c r="Q60" i="4"/>
  <c r="R59" i="4" s="1"/>
  <c r="R60" i="4" s="1"/>
  <c r="S59" i="4" s="1"/>
  <c r="S60" i="4" s="1"/>
  <c r="T59" i="4" s="1"/>
  <c r="T60" i="4" s="1"/>
  <c r="U59" i="4" s="1"/>
  <c r="U60" i="4" s="1"/>
  <c r="V59" i="4" s="1"/>
  <c r="V60" i="4" s="1"/>
  <c r="W59" i="4" s="1"/>
  <c r="W60" i="4" s="1"/>
  <c r="X59" i="4" s="1"/>
  <c r="X60" i="4" s="1"/>
  <c r="Y59" i="4" s="1"/>
  <c r="Y60" i="4" s="1"/>
  <c r="Y109" i="2"/>
  <c r="Y112" i="2" s="1"/>
  <c r="Y114" i="2" s="1"/>
  <c r="Y18" i="2"/>
  <c r="Y20" i="2" s="1"/>
  <c r="P76" i="2"/>
  <c r="P18" i="2"/>
  <c r="AF108" i="2"/>
  <c r="AF109" i="2" s="1"/>
  <c r="AF112" i="2" s="1"/>
  <c r="AF114" i="2" s="1"/>
  <c r="G109" i="2"/>
  <c r="G112" i="2" s="1"/>
  <c r="G114" i="2" s="1"/>
  <c r="J76" i="2"/>
  <c r="J84" i="2" s="1"/>
  <c r="AD15" i="2"/>
  <c r="AE108" i="2"/>
  <c r="AE109" i="2" s="1"/>
  <c r="AE112" i="2" s="1"/>
  <c r="AE114" i="2" s="1"/>
  <c r="AE74" i="2"/>
  <c r="S74" i="2"/>
  <c r="AF66" i="2"/>
  <c r="AF74" i="2" s="1"/>
  <c r="L76" i="2"/>
  <c r="L84" i="2" s="1"/>
  <c r="L18" i="2"/>
  <c r="L20" i="2" s="1"/>
  <c r="T109" i="2"/>
  <c r="T112" i="2" s="1"/>
  <c r="T114" i="2" s="1"/>
  <c r="AD109" i="2"/>
  <c r="AD112" i="2" s="1"/>
  <c r="AD114" i="2" s="1"/>
  <c r="O74" i="2"/>
  <c r="AD32" i="2"/>
  <c r="AD37" i="2" s="1"/>
  <c r="AC121" i="2"/>
  <c r="AC67" i="2"/>
  <c r="J20" i="2"/>
  <c r="AC76" i="2"/>
  <c r="AC18" i="2"/>
  <c r="AC20" i="2" s="1"/>
  <c r="AF76" i="2"/>
  <c r="AF84" i="2" s="1"/>
  <c r="S84" i="2"/>
  <c r="O114" i="2"/>
  <c r="AC60" i="2"/>
  <c r="AC106" i="2" s="1"/>
  <c r="AD66" i="2"/>
  <c r="AD74" i="2" s="1"/>
  <c r="AE32" i="2"/>
  <c r="AE37" i="2" s="1"/>
  <c r="AG76" i="2" l="1"/>
  <c r="AG84" i="2" s="1"/>
  <c r="AF18" i="2"/>
  <c r="AF20" i="2" s="1"/>
  <c r="AD76" i="2"/>
  <c r="AD84" i="2" s="1"/>
  <c r="AC108" i="2"/>
  <c r="AC109" i="2" s="1"/>
  <c r="AC112" i="2" s="1"/>
  <c r="AC114" i="2" s="1"/>
  <c r="P20" i="2"/>
  <c r="AE18" i="2"/>
  <c r="AE20" i="2" s="1"/>
  <c r="AE76" i="2"/>
  <c r="AE84" i="2" s="1"/>
  <c r="P84" i="2"/>
  <c r="AD18" i="2"/>
  <c r="AD20" i="2" s="1"/>
  <c r="AC77" i="2"/>
  <c r="AC84" i="2" s="1"/>
  <c r="AC74" i="2"/>
</calcChain>
</file>

<file path=xl/sharedStrings.xml><?xml version="1.0" encoding="utf-8"?>
<sst xmlns="http://schemas.openxmlformats.org/spreadsheetml/2006/main" count="335" uniqueCount="187">
  <si>
    <t>Dropbox, Inc.</t>
  </si>
  <si>
    <t>Consolidated selected statements of operations (GAAP)</t>
  </si>
  <si>
    <t>(in millions)</t>
  </si>
  <si>
    <t>Year ended</t>
  </si>
  <si>
    <t>(Unaudited)</t>
  </si>
  <si>
    <t>(Audited)</t>
  </si>
  <si>
    <t>Revenue</t>
  </si>
  <si>
    <t>Cost of revenue</t>
  </si>
  <si>
    <t>Gross profit</t>
  </si>
  <si>
    <t>Operating expenses</t>
  </si>
  <si>
    <t>Research and development</t>
  </si>
  <si>
    <t>Sales and marketing</t>
  </si>
  <si>
    <t>General and administrative</t>
  </si>
  <si>
    <t>Total operating expenses</t>
  </si>
  <si>
    <t>Income (loss) from operations</t>
  </si>
  <si>
    <t>Interest income (expense), net</t>
  </si>
  <si>
    <t>Other income (expense), net</t>
  </si>
  <si>
    <t>Income (loss) before income taxes</t>
  </si>
  <si>
    <t>Benefit from (provision for) income taxes</t>
  </si>
  <si>
    <t xml:space="preserve">Net income (loss) </t>
  </si>
  <si>
    <t>GAAP to Non-GAAP reconciliation</t>
  </si>
  <si>
    <t>Cost of revenue - GAAP</t>
  </si>
  <si>
    <t>Stock-based compensation</t>
  </si>
  <si>
    <t>Employer payroll taxes related to the release of two-tier RSUs</t>
  </si>
  <si>
    <t>Intangible amortization</t>
  </si>
  <si>
    <t>Workforce reduction expense</t>
  </si>
  <si>
    <t>Cost of revenue - Non-GAAP</t>
  </si>
  <si>
    <t>Gross profit - GAAP</t>
  </si>
  <si>
    <t>Gross profit - Non-GAAP</t>
  </si>
  <si>
    <t>Research and development - GAAP</t>
  </si>
  <si>
    <t>Acquisition-related and other expenses</t>
  </si>
  <si>
    <t>Research and development - Non-GAAP</t>
  </si>
  <si>
    <t>Sales and marketing - GAAP</t>
  </si>
  <si>
    <t>Sales and marketing - Non-GAAP</t>
  </si>
  <si>
    <t>General and administrative - GAAP</t>
  </si>
  <si>
    <t>Donation of common stock to the Dropbox Foundation</t>
  </si>
  <si>
    <t>General and administrative - Non-GAAP</t>
  </si>
  <si>
    <t>Total operating expenses - GAAP</t>
  </si>
  <si>
    <t>Total operating expenses - Non-GAAP</t>
  </si>
  <si>
    <t>Income (loss) from operations - GAAP</t>
  </si>
  <si>
    <t>Income from operations - Non-GAAP</t>
  </si>
  <si>
    <t>Other income, net - GAAP</t>
  </si>
  <si>
    <t xml:space="preserve">Net (gains) losses on equity investments </t>
  </si>
  <si>
    <t>Net gains on lease termination</t>
  </si>
  <si>
    <t>Other income (expense), net - Non-GAAP</t>
  </si>
  <si>
    <t xml:space="preserve">Benefit from (provision for) income taxes - GAAP </t>
  </si>
  <si>
    <t>Income tax effects of non-GAAP adjustments</t>
  </si>
  <si>
    <t>Income tax benefit from the release of a valuation allowance on deferred tax assets</t>
  </si>
  <si>
    <t>Provision for income taxes - Non-GAAP</t>
  </si>
  <si>
    <t>Consolidated selected statements of operations (Non-GAAP)</t>
  </si>
  <si>
    <t>Income from operations</t>
  </si>
  <si>
    <t>Income before income taxes</t>
  </si>
  <si>
    <t>Provision for income taxes</t>
  </si>
  <si>
    <t>Net income</t>
  </si>
  <si>
    <t>Non-GAAP adjustments included above</t>
  </si>
  <si>
    <t>Other adjustments</t>
  </si>
  <si>
    <t>Release of non-income based tax reserve (G&amp;A)</t>
  </si>
  <si>
    <t>Net losses (gains) on equity investments</t>
  </si>
  <si>
    <t>Other expense (income), net</t>
  </si>
  <si>
    <t>Consolidated balance sheets (GAAP)</t>
  </si>
  <si>
    <t>As of</t>
  </si>
  <si>
    <t>Assets</t>
  </si>
  <si>
    <t>Current Assets:</t>
  </si>
  <si>
    <t>Cash and cash equivalents</t>
  </si>
  <si>
    <t>Short-term investments</t>
  </si>
  <si>
    <t>Trade and other receivables, net</t>
  </si>
  <si>
    <t>Prepaid expenses and other current assets</t>
  </si>
  <si>
    <t>Total current assets</t>
  </si>
  <si>
    <t>Property and equipment, net</t>
  </si>
  <si>
    <t>Operating lease right-of-use asset</t>
  </si>
  <si>
    <t>Intangible assets, net</t>
  </si>
  <si>
    <t>Goodwill</t>
  </si>
  <si>
    <t>Other assets</t>
  </si>
  <si>
    <t>Total assets</t>
  </si>
  <si>
    <t>Liabilities and stockholders' (deficit) equity</t>
  </si>
  <si>
    <t>Current liabilities:</t>
  </si>
  <si>
    <t>Accounts payable</t>
  </si>
  <si>
    <t>Accrued and other current liabilities</t>
  </si>
  <si>
    <t>Accrued compensation and benefits</t>
  </si>
  <si>
    <t>Operating lease liability</t>
  </si>
  <si>
    <t>Finance lease obligation</t>
  </si>
  <si>
    <t>Deferred revenue</t>
  </si>
  <si>
    <t>Total current liabilities</t>
  </si>
  <si>
    <t>Operating lease liability, non-current</t>
  </si>
  <si>
    <t>Finance lease obligation, non-current</t>
  </si>
  <si>
    <t>Convertible senior notes, net, non-current</t>
  </si>
  <si>
    <t xml:space="preserve">Other non-current liabilities </t>
  </si>
  <si>
    <t>Total liabilities</t>
  </si>
  <si>
    <t>Stockholders' (deficit) equity:</t>
  </si>
  <si>
    <t>Additional paid-in-capital</t>
  </si>
  <si>
    <t>Accumulated deficit</t>
  </si>
  <si>
    <t>Accumulated other comprehensive (loss) income</t>
  </si>
  <si>
    <t>Total stockholders' (deficit) equity</t>
  </si>
  <si>
    <t>Total liabilities and stockholders' (deficit) equity</t>
  </si>
  <si>
    <r>
      <rPr>
        <vertAlign val="superscript"/>
        <sz val="11"/>
        <color rgb="FF000000"/>
        <rFont val="Times New Roman"/>
      </rPr>
      <t>(1)</t>
    </r>
    <r>
      <rPr>
        <sz val="11"/>
        <color rgb="FF000000"/>
        <rFont val="Times New Roman"/>
      </rPr>
      <t xml:space="preserve"> In periods prior to the fourth quarter of 2022, Deferred tax assets are included in 'Other assets'.</t>
    </r>
  </si>
  <si>
    <t>Condensed consolidated statements of cash flow (GAAP)</t>
  </si>
  <si>
    <t>Cash flow from operating activities</t>
  </si>
  <si>
    <t>Net income (loss)</t>
  </si>
  <si>
    <t>Adjustments to reconcile net income (loss) to net cash provided by operating activities:</t>
  </si>
  <si>
    <t>Depreciation and amortization</t>
  </si>
  <si>
    <r>
      <rPr>
        <sz val="11"/>
        <color rgb="FF000000"/>
        <rFont val="Times New Roman"/>
      </rPr>
      <t xml:space="preserve">Amortization of debt issuance costs </t>
    </r>
    <r>
      <rPr>
        <vertAlign val="superscript"/>
        <sz val="11"/>
        <color rgb="FF000000"/>
        <rFont val="Times New Roman"/>
      </rPr>
      <t>(4)</t>
    </r>
  </si>
  <si>
    <t>Net gains on equity investments</t>
  </si>
  <si>
    <t>Amortization of deferred commissions</t>
  </si>
  <si>
    <t>Donation of common stock to charitable foundation</t>
  </si>
  <si>
    <r>
      <rPr>
        <sz val="11"/>
        <color rgb="FF000000"/>
        <rFont val="Times New Roman"/>
      </rPr>
      <t xml:space="preserve">Non-cash operating lease expense </t>
    </r>
    <r>
      <rPr>
        <vertAlign val="superscript"/>
        <sz val="11"/>
        <color rgb="FF000000"/>
        <rFont val="Times New Roman"/>
      </rPr>
      <t>(6)</t>
    </r>
  </si>
  <si>
    <r>
      <rPr>
        <sz val="11"/>
        <color rgb="FF000000"/>
        <rFont val="Times New Roman"/>
      </rPr>
      <t xml:space="preserve">Deferred Taxes </t>
    </r>
    <r>
      <rPr>
        <vertAlign val="superscript"/>
        <sz val="11"/>
        <color rgb="FF000000"/>
        <rFont val="Times New Roman"/>
      </rPr>
      <t>(6)</t>
    </r>
  </si>
  <si>
    <t>Other</t>
  </si>
  <si>
    <t>Changes in operating assets and liabilities:</t>
  </si>
  <si>
    <t>Other non-current liabilities</t>
  </si>
  <si>
    <r>
      <rPr>
        <sz val="11"/>
        <color rgb="FF000000"/>
        <rFont val="Times New Roman"/>
      </rPr>
      <t xml:space="preserve">Operating lease liabilities </t>
    </r>
    <r>
      <rPr>
        <vertAlign val="superscript"/>
        <sz val="11"/>
        <color rgb="FF000000"/>
        <rFont val="Times New Roman"/>
      </rPr>
      <t>(7)</t>
    </r>
  </si>
  <si>
    <t>Tenant improvement allowance reimbursement</t>
  </si>
  <si>
    <t>Cash paid for lease termination</t>
  </si>
  <si>
    <t>Net cash provided by operating activities</t>
  </si>
  <si>
    <t>Cash flow from investing activities</t>
  </si>
  <si>
    <t>Capital expenditures</t>
  </si>
  <si>
    <t>Business combinations, net of cash acquired</t>
  </si>
  <si>
    <r>
      <rPr>
        <sz val="11"/>
        <color rgb="FF000000"/>
        <rFont val="Times New Roman"/>
      </rPr>
      <t>Purchases of intangible assets</t>
    </r>
    <r>
      <rPr>
        <vertAlign val="superscript"/>
        <sz val="11"/>
        <color rgb="FF000000"/>
        <rFont val="Times New Roman"/>
      </rPr>
      <t>(3)</t>
    </r>
  </si>
  <si>
    <t>Purchases of short-term investments</t>
  </si>
  <si>
    <t>Proceeds from sales of short-term investments</t>
  </si>
  <si>
    <t>Proceeds from maturities of short-term investments</t>
  </si>
  <si>
    <t>Proceeds from sales of equity investments</t>
  </si>
  <si>
    <t>Net cash provided by (used in) investing activities</t>
  </si>
  <si>
    <t>Cash flow from financing activities</t>
  </si>
  <si>
    <t>Proceeds from initial public offering and private placement, net of underwriters' discounts and commissions</t>
  </si>
  <si>
    <t>Proceeds from issuance of convertible senior notes</t>
  </si>
  <si>
    <t>Purchase of convertible note hedge in connection with issuance of convertible senior notes</t>
  </si>
  <si>
    <t>Proceeds from sale of warrants in connection with issuance of convertible senior notes</t>
  </si>
  <si>
    <t>Payments of deferred offering costs</t>
  </si>
  <si>
    <t>Payments of debt issuance costs</t>
  </si>
  <si>
    <t>Payments for taxes related to net share settlement of restricted stock units and awards</t>
  </si>
  <si>
    <t>Proceeds from issuance of common stock, net of taxes withheld</t>
  </si>
  <si>
    <t>Principal payments on finance lease obligations</t>
  </si>
  <si>
    <t>Principal payments against note payable</t>
  </si>
  <si>
    <t>Common stock repurchases</t>
  </si>
  <si>
    <t>Fees paid for revolving credit facility</t>
  </si>
  <si>
    <t>Net cash provided by (used in) financing activities</t>
  </si>
  <si>
    <t>Effect of exchange rate changes on cash and cash equivalents</t>
  </si>
  <si>
    <t>Change in cash and cash equivalents</t>
  </si>
  <si>
    <t>Cash and cash equivalents - beginning of period</t>
  </si>
  <si>
    <t>Cash and cash equivalents - end of period</t>
  </si>
  <si>
    <t>Supplemental cash flow data:</t>
  </si>
  <si>
    <t>Property and equipment acquired under finance leases</t>
  </si>
  <si>
    <t>Free cash flow (Non-GAAP)</t>
  </si>
  <si>
    <t>Cash flow from operations</t>
  </si>
  <si>
    <t>Cash flow from operations margin</t>
  </si>
  <si>
    <t>Less: capital expenditures</t>
  </si>
  <si>
    <t xml:space="preserve">Free cash flow </t>
  </si>
  <si>
    <t>Free cash flow margin</t>
  </si>
  <si>
    <t>Supplemental disclosures:</t>
  </si>
  <si>
    <r>
      <rPr>
        <sz val="11"/>
        <color rgb="FF000000"/>
        <rFont val="Times New Roman"/>
      </rPr>
      <t>Capital expenditures related to our new corporate headquarters, net of tenant improvement allowances</t>
    </r>
    <r>
      <rPr>
        <vertAlign val="superscript"/>
        <sz val="11"/>
        <color rgb="FF000000"/>
        <rFont val="Times New Roman"/>
      </rPr>
      <t>(1)</t>
    </r>
  </si>
  <si>
    <r>
      <rPr>
        <sz val="11"/>
        <color rgb="FF000000"/>
        <rFont val="Times New Roman"/>
      </rPr>
      <t>Key employee holdback payments related to the acquisitions</t>
    </r>
    <r>
      <rPr>
        <vertAlign val="superscript"/>
        <sz val="11"/>
        <color rgb="FF000000"/>
        <rFont val="Times New Roman"/>
      </rPr>
      <t>(2</t>
    </r>
    <r>
      <rPr>
        <vertAlign val="superscript"/>
        <sz val="12"/>
        <color rgb="FF000000"/>
        <rFont val="Times New Roman"/>
      </rPr>
      <t xml:space="preserve">) </t>
    </r>
  </si>
  <si>
    <r>
      <rPr>
        <sz val="11"/>
        <color rgb="FF000000"/>
        <rFont val="Times New Roman"/>
      </rPr>
      <t>Payments related to workforce reduction</t>
    </r>
    <r>
      <rPr>
        <vertAlign val="superscript"/>
        <sz val="11"/>
        <color rgb="FF000000"/>
        <rFont val="Times New Roman"/>
      </rPr>
      <t>(5)</t>
    </r>
  </si>
  <si>
    <r>
      <rPr>
        <vertAlign val="superscript"/>
        <sz val="11"/>
        <color rgb="FF000000"/>
        <rFont val="Times New Roman"/>
      </rPr>
      <t>(2)</t>
    </r>
    <r>
      <rPr>
        <sz val="11"/>
        <color rgb="FF000000"/>
        <rFont val="Times New Roman"/>
      </rPr>
      <t xml:space="preserve"> We make payment installments of deal consideration employee holdbacks pertaining to our various acquisitions in accordance with the acquisition agreements. The related expenses are recognized within research and development and sales and marketing expenses over the required service period.</t>
    </r>
  </si>
  <si>
    <r>
      <rPr>
        <vertAlign val="superscript"/>
        <sz val="11"/>
        <color rgb="FF000000"/>
        <rFont val="Times New Roman"/>
      </rPr>
      <t>(3)</t>
    </r>
    <r>
      <rPr>
        <sz val="11"/>
        <color rgb="FF000000"/>
        <rFont val="Times New Roman"/>
      </rPr>
      <t xml:space="preserve"> In the years ended 2019 to 2021, Purchases of intangible assets are included within 'Other' .</t>
    </r>
  </si>
  <si>
    <r>
      <rPr>
        <vertAlign val="superscript"/>
        <sz val="11"/>
        <color rgb="FF000000"/>
        <rFont val="Times New Roman"/>
      </rPr>
      <t>(4)</t>
    </r>
    <r>
      <rPr>
        <sz val="11"/>
        <color rgb="FF000000"/>
        <rFont val="Times New Roman"/>
      </rPr>
      <t xml:space="preserve"> For periods prior to 2021, Amortization of debt issuance costs were included within Changes in operating assets and liabilities.</t>
    </r>
  </si>
  <si>
    <r>
      <rPr>
        <vertAlign val="superscript"/>
        <sz val="11"/>
        <color rgb="FF000000"/>
        <rFont val="Times New Roman"/>
      </rPr>
      <t xml:space="preserve">(5) </t>
    </r>
    <r>
      <rPr>
        <sz val="11"/>
        <color rgb="FF000000"/>
        <rFont val="Times New Roman"/>
      </rPr>
      <t>Includes payments made related to workforce reduction such as severance, benefits and other related items.</t>
    </r>
  </si>
  <si>
    <r>
      <rPr>
        <vertAlign val="superscript"/>
        <sz val="11"/>
        <color rgb="FF000000"/>
        <rFont val="Times New Roman"/>
      </rPr>
      <t>(6)</t>
    </r>
    <r>
      <rPr>
        <sz val="11"/>
        <color rgb="FF000000"/>
        <rFont val="Times New Roman"/>
      </rPr>
      <t xml:space="preserve"> For periods prior to 2022, Non-cash operating lease expense and deferred taxes are included within 'Other Assets'.</t>
    </r>
  </si>
  <si>
    <r>
      <rPr>
        <vertAlign val="superscript"/>
        <sz val="11"/>
        <color rgb="FF000000"/>
        <rFont val="Times New Roman"/>
      </rPr>
      <t>(7)</t>
    </r>
    <r>
      <rPr>
        <sz val="11"/>
        <color rgb="FF000000"/>
        <rFont val="Times New Roman"/>
      </rPr>
      <t xml:space="preserve"> For periods prior to 2022, Operating lease liabilities are included within 'Other non-current liabilities'.</t>
    </r>
  </si>
  <si>
    <t>Q1'19</t>
  </si>
  <si>
    <t>Q2'19</t>
  </si>
  <si>
    <t xml:space="preserve">Q3'19 </t>
  </si>
  <si>
    <t xml:space="preserve">Q4'19 </t>
  </si>
  <si>
    <t xml:space="preserve">Q1'20 </t>
  </si>
  <si>
    <t xml:space="preserve">Q2'20 </t>
  </si>
  <si>
    <t>Q3'20</t>
  </si>
  <si>
    <t>Q4'20</t>
  </si>
  <si>
    <t>Q1'21</t>
  </si>
  <si>
    <t>Q2'21</t>
  </si>
  <si>
    <t>Q3'21</t>
  </si>
  <si>
    <t>Q4'21</t>
  </si>
  <si>
    <t>Q1'22</t>
  </si>
  <si>
    <t>Q2'22</t>
  </si>
  <si>
    <t>Q3'22</t>
  </si>
  <si>
    <t>Q4'22</t>
  </si>
  <si>
    <t>Q1'23</t>
  </si>
  <si>
    <t>Q2'23</t>
  </si>
  <si>
    <t>Paying Users</t>
  </si>
  <si>
    <t>Q3'23</t>
  </si>
  <si>
    <r>
      <rPr>
        <vertAlign val="superscript"/>
        <sz val="11"/>
        <color rgb="FF000000"/>
        <rFont val="Times New Roman"/>
      </rPr>
      <t>(1)</t>
    </r>
    <r>
      <rPr>
        <sz val="11"/>
        <color rgb="FF000000"/>
        <rFont val="Times New Roman"/>
      </rPr>
      <t xml:space="preserve"> Capital expenditures include cash outflows related to the build-out of our corporate headquarters in San Francisco, CA. Net cash provided by operating activities includes tenant improvement allowances related to our corporate headquarters and represents cash received from our landlord to partially offset this build-out. These amounts are presented net in the table above.  As as result of our Virtual First strategy, we no longer present capital expeditures related to our corporate headquarters as of 2021.</t>
    </r>
  </si>
  <si>
    <t>Net (gain) loss on real estate assets</t>
  </si>
  <si>
    <t>Net (gain) loss on real estate assets - GAAP</t>
  </si>
  <si>
    <t>Net (gain) loss on real estate assets - Non-GAAP</t>
  </si>
  <si>
    <t>Cash paid for lease termination(3)</t>
  </si>
  <si>
    <t>Q4'23</t>
  </si>
  <si>
    <r>
      <t xml:space="preserve">Deferred tax assets </t>
    </r>
    <r>
      <rPr>
        <vertAlign val="superscript"/>
        <sz val="11"/>
        <color rgb="FF000000"/>
        <rFont val="Times New Roman"/>
      </rPr>
      <t>(1)</t>
    </r>
  </si>
  <si>
    <r>
      <t xml:space="preserve">Net (gain) loss on real estate assets </t>
    </r>
    <r>
      <rPr>
        <vertAlign val="superscript"/>
        <sz val="11"/>
        <color rgb="FF000000"/>
        <rFont val="Times New Roman"/>
        <family val="1"/>
      </rPr>
      <t>(1)</t>
    </r>
  </si>
  <si>
    <r>
      <rPr>
        <vertAlign val="superscript"/>
        <sz val="11"/>
        <color rgb="FF000000"/>
        <rFont val="Times New Roman"/>
      </rPr>
      <t>(1)</t>
    </r>
    <r>
      <rPr>
        <sz val="11"/>
        <color rgb="FF000000"/>
        <rFont val="Times New Roman"/>
      </rPr>
      <t xml:space="preserve"> For the year ended December 31, 2021, a $13.6 million gain related to the partial termination of the Company's lease for its San Francisco, California corporate headquarters was reclassified from other (loss) income, net to net (gain) loss on real estate assets to conform with presentation in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</si>
</sst>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 #,##0.0_);&quot;$&quot;* \(#,##0.0\);&quot;$&quot;* &quot;—&quot;_);_(@_)"/>
    <numFmt numFmtId="165" formatCode="* #,##0.0;* \(#,##0.0\);* &quot;—&quot;;_(@_)"/>
    <numFmt numFmtId="166" formatCode="#,##0.0;\(#,##0.0\);&quot;—&quot;;_(@_)"/>
    <numFmt numFmtId="167" formatCode="&quot;$&quot;* #,##0.00_);&quot;$&quot;* \(#,##0.00\);&quot;$&quot;* &quot;—&quot;_);_(@_)"/>
    <numFmt numFmtId="168" formatCode="&quot;$&quot;* #,##0.0,,_);&quot;$&quot;* \(#,##0.0,,\);&quot;$&quot;* &quot;—&quot;_);_(@_)"/>
    <numFmt numFmtId="169" formatCode="* #,##0.0,,;* \(#,##0.0,,\);* &quot;—&quot;;_(@_)"/>
    <numFmt numFmtId="170" formatCode="#0.#######################%;&quot;-&quot;#0.#######################%;#0.#######################%;_(@_)"/>
    <numFmt numFmtId="171" formatCode="#0%;&quot;-&quot;#0%;#0%;_(@_)"/>
    <numFmt numFmtId="172" formatCode="#0.00;&quot;-&quot;#0.00;#0.00;_(@_)"/>
  </numFmts>
  <fonts count="16"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11"/>
      <color rgb="FF000000"/>
      <name val="Calibri"/>
    </font>
    <font>
      <b/>
      <sz val="11"/>
      <color rgb="FF000000"/>
      <name val="Times New Roman"/>
    </font>
    <font>
      <i/>
      <sz val="11"/>
      <color rgb="FF000000"/>
      <name val="Times New Roman"/>
    </font>
    <font>
      <b/>
      <sz val="10"/>
      <color rgb="FF000000"/>
      <name val="Times New Roman"/>
    </font>
    <font>
      <b/>
      <i/>
      <sz val="11"/>
      <color rgb="FF000000"/>
      <name val="Times New Roman"/>
    </font>
    <font>
      <sz val="11"/>
      <color rgb="FF000000"/>
      <name val="Times New Roman"/>
    </font>
    <font>
      <vertAlign val="superscript"/>
      <sz val="11"/>
      <color rgb="FF000000"/>
      <name val="Times New Roman"/>
    </font>
    <font>
      <vertAlign val="superscript"/>
      <sz val="12"/>
      <color rgb="FF000000"/>
      <name val="Times New Roman"/>
    </font>
    <font>
      <sz val="11"/>
      <color rgb="FF000000"/>
      <name val="Times New Roman"/>
      <family val="1"/>
    </font>
    <font>
      <vertAlign val="superscript"/>
      <sz val="11"/>
      <color rgb="FF000000"/>
      <name val="Times New Roman"/>
      <family val="1"/>
    </font>
  </fonts>
  <fills count="4">
    <fill>
      <patternFill patternType="none"/>
    </fill>
    <fill>
      <patternFill patternType="gray125"/>
    </fill>
    <fill>
      <patternFill patternType="solid">
        <fgColor rgb="FFFFFFFF"/>
        <bgColor indexed="64"/>
      </patternFill>
    </fill>
    <fill>
      <patternFill patternType="solid">
        <fgColor rgb="FFD0CECE"/>
        <bgColor indexed="64"/>
      </patternFill>
    </fill>
  </fills>
  <borders count="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n">
        <color rgb="FF000000"/>
      </top>
      <bottom style="thin">
        <color indexed="64"/>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86">
    <xf numFmtId="0" fontId="0" fillId="0" borderId="0" xfId="0"/>
    <xf numFmtId="0" fontId="6" fillId="2" borderId="0" xfId="0" applyFont="1" applyFill="1" applyAlignment="1">
      <alignment wrapText="1"/>
    </xf>
    <xf numFmtId="0" fontId="7" fillId="2" borderId="0" xfId="0" applyFont="1" applyFill="1" applyAlignment="1">
      <alignment wrapText="1"/>
    </xf>
    <xf numFmtId="0" fontId="8" fillId="2" borderId="0" xfId="0" applyFont="1" applyFill="1" applyAlignment="1">
      <alignment wrapText="1"/>
    </xf>
    <xf numFmtId="0" fontId="7" fillId="2" borderId="0" xfId="0" applyFont="1" applyFill="1" applyAlignment="1">
      <alignment horizontal="center" wrapText="1"/>
    </xf>
    <xf numFmtId="14" fontId="9" fillId="2" borderId="1" xfId="0" applyNumberFormat="1" applyFont="1" applyFill="1" applyBorder="1" applyAlignment="1">
      <alignment horizontal="center" wrapText="1"/>
    </xf>
    <xf numFmtId="0" fontId="10" fillId="2" borderId="2" xfId="0" applyFont="1" applyFill="1" applyBorder="1" applyAlignment="1">
      <alignment horizontal="center" wrapText="1"/>
    </xf>
    <xf numFmtId="0" fontId="11" fillId="2" borderId="0" xfId="0" applyFont="1" applyFill="1" applyAlignment="1">
      <alignment wrapText="1"/>
    </xf>
    <xf numFmtId="164" fontId="11" fillId="2" borderId="3" xfId="0" applyNumberFormat="1" applyFont="1" applyFill="1" applyBorder="1" applyAlignment="1">
      <alignment wrapText="1"/>
    </xf>
    <xf numFmtId="0" fontId="11" fillId="2" borderId="0" xfId="0" applyFont="1" applyFill="1" applyAlignment="1">
      <alignment horizontal="left" wrapText="1" indent="2"/>
    </xf>
    <xf numFmtId="165" fontId="11" fillId="2" borderId="1" xfId="0" applyNumberFormat="1" applyFont="1" applyFill="1" applyBorder="1" applyAlignment="1">
      <alignment wrapText="1"/>
    </xf>
    <xf numFmtId="165" fontId="11" fillId="2" borderId="3" xfId="0" applyNumberFormat="1" applyFont="1" applyFill="1" applyBorder="1" applyAlignment="1">
      <alignment wrapText="1"/>
    </xf>
    <xf numFmtId="165" fontId="11" fillId="2" borderId="0" xfId="0" applyNumberFormat="1" applyFont="1" applyFill="1" applyAlignment="1">
      <alignment wrapText="1"/>
    </xf>
    <xf numFmtId="166" fontId="11" fillId="2" borderId="1" xfId="0" applyNumberFormat="1" applyFont="1" applyFill="1" applyBorder="1" applyAlignment="1">
      <alignment wrapText="1"/>
    </xf>
    <xf numFmtId="0" fontId="11" fillId="2" borderId="0" xfId="0" applyFont="1" applyFill="1" applyAlignment="1">
      <alignment horizontal="left" wrapText="1"/>
    </xf>
    <xf numFmtId="165" fontId="11" fillId="2" borderId="2" xfId="0" applyNumberFormat="1" applyFont="1" applyFill="1" applyBorder="1" applyAlignment="1">
      <alignment wrapText="1"/>
    </xf>
    <xf numFmtId="164" fontId="11" fillId="2" borderId="4" xfId="0" applyNumberFormat="1" applyFont="1" applyFill="1" applyBorder="1" applyAlignment="1">
      <alignment wrapText="1"/>
    </xf>
    <xf numFmtId="164" fontId="11" fillId="2" borderId="0" xfId="0" applyNumberFormat="1" applyFont="1" applyFill="1" applyAlignment="1">
      <alignment wrapText="1"/>
    </xf>
    <xf numFmtId="164" fontId="11" fillId="0" borderId="0" xfId="0" applyNumberFormat="1" applyFont="1" applyAlignment="1">
      <alignment wrapText="1"/>
    </xf>
    <xf numFmtId="166" fontId="11" fillId="2" borderId="0" xfId="0" applyNumberFormat="1" applyFont="1" applyFill="1" applyAlignment="1">
      <alignment wrapText="1"/>
    </xf>
    <xf numFmtId="164" fontId="11" fillId="2" borderId="1" xfId="0" applyNumberFormat="1" applyFont="1" applyFill="1" applyBorder="1" applyAlignment="1">
      <alignment wrapText="1"/>
    </xf>
    <xf numFmtId="0" fontId="7" fillId="2" borderId="0" xfId="0" applyFont="1" applyFill="1" applyAlignment="1">
      <alignment horizontal="left" wrapText="1"/>
    </xf>
    <xf numFmtId="0" fontId="8" fillId="2" borderId="0" xfId="0" applyFont="1" applyFill="1" applyAlignment="1">
      <alignment horizontal="left" wrapText="1"/>
    </xf>
    <xf numFmtId="0" fontId="11" fillId="2" borderId="0" xfId="0" applyFont="1" applyFill="1" applyAlignment="1">
      <alignment horizontal="left" wrapText="1" indent="1"/>
    </xf>
    <xf numFmtId="167" fontId="11" fillId="2" borderId="0" xfId="0" applyNumberFormat="1" applyFont="1" applyFill="1" applyAlignment="1">
      <alignment wrapText="1"/>
    </xf>
    <xf numFmtId="0" fontId="11" fillId="0" borderId="0" xfId="0" applyFont="1" applyAlignment="1">
      <alignment horizontal="left" wrapText="1" indent="1"/>
    </xf>
    <xf numFmtId="0" fontId="11" fillId="2" borderId="0" xfId="0" applyFont="1" applyFill="1" applyAlignment="1">
      <alignment horizontal="center" wrapText="1"/>
    </xf>
    <xf numFmtId="0" fontId="11" fillId="2" borderId="5" xfId="0" applyFont="1" applyFill="1" applyBorder="1" applyAlignment="1">
      <alignment wrapText="1"/>
    </xf>
    <xf numFmtId="0" fontId="11" fillId="2" borderId="0" xfId="0" applyFont="1" applyFill="1" applyAlignment="1">
      <alignment horizontal="right" wrapText="1"/>
    </xf>
    <xf numFmtId="164" fontId="11" fillId="2" borderId="5" xfId="0" applyNumberFormat="1" applyFont="1" applyFill="1" applyBorder="1" applyAlignment="1">
      <alignment wrapText="1"/>
    </xf>
    <xf numFmtId="0" fontId="11" fillId="2" borderId="3" xfId="0" applyFont="1" applyFill="1" applyBorder="1" applyAlignment="1">
      <alignment wrapText="1"/>
    </xf>
    <xf numFmtId="0" fontId="11" fillId="2" borderId="5" xfId="0" applyFont="1" applyFill="1" applyBorder="1" applyAlignment="1">
      <alignment horizontal="right" wrapText="1"/>
    </xf>
    <xf numFmtId="0" fontId="11" fillId="2" borderId="3" xfId="0" applyFont="1" applyFill="1" applyBorder="1" applyAlignment="1">
      <alignment horizontal="right" wrapText="1"/>
    </xf>
    <xf numFmtId="14" fontId="7" fillId="2" borderId="1" xfId="0" applyNumberFormat="1" applyFont="1" applyFill="1" applyBorder="1" applyAlignment="1">
      <alignment horizontal="center" wrapText="1"/>
    </xf>
    <xf numFmtId="14" fontId="7" fillId="0" borderId="1" xfId="0" applyNumberFormat="1" applyFont="1" applyBorder="1" applyAlignment="1">
      <alignment horizontal="center" wrapText="1"/>
    </xf>
    <xf numFmtId="0" fontId="7" fillId="2" borderId="0" xfId="0" applyFont="1" applyFill="1" applyAlignment="1">
      <alignment horizontal="left" vertical="center" wrapText="1"/>
    </xf>
    <xf numFmtId="0" fontId="11" fillId="2" borderId="0" xfId="0" applyFont="1" applyFill="1" applyAlignment="1">
      <alignment horizontal="left" vertical="center" wrapText="1"/>
    </xf>
    <xf numFmtId="168" fontId="11" fillId="2" borderId="3" xfId="0" applyNumberFormat="1" applyFont="1" applyFill="1" applyBorder="1" applyAlignment="1">
      <alignment wrapText="1"/>
    </xf>
    <xf numFmtId="168" fontId="11" fillId="0" borderId="3" xfId="0" applyNumberFormat="1" applyFont="1" applyBorder="1" applyAlignment="1">
      <alignment wrapText="1"/>
    </xf>
    <xf numFmtId="0" fontId="11" fillId="2" borderId="0" xfId="0" applyFont="1" applyFill="1" applyAlignment="1">
      <alignment horizontal="left" vertical="center" wrapText="1" indent="2"/>
    </xf>
    <xf numFmtId="169" fontId="11" fillId="2" borderId="0" xfId="0" applyNumberFormat="1" applyFont="1" applyFill="1" applyAlignment="1">
      <alignment wrapText="1"/>
    </xf>
    <xf numFmtId="169" fontId="11" fillId="0" borderId="0" xfId="0" applyNumberFormat="1" applyFont="1" applyAlignment="1">
      <alignment wrapText="1"/>
    </xf>
    <xf numFmtId="0" fontId="11" fillId="0" borderId="0" xfId="0" applyFont="1" applyAlignment="1">
      <alignment horizontal="left" vertical="center" wrapText="1" indent="2"/>
    </xf>
    <xf numFmtId="0" fontId="11" fillId="0" borderId="0" xfId="0" applyFont="1" applyAlignment="1">
      <alignment horizontal="left" vertical="center" wrapText="1"/>
    </xf>
    <xf numFmtId="169" fontId="11" fillId="2" borderId="1" xfId="0" applyNumberFormat="1" applyFont="1" applyFill="1" applyBorder="1" applyAlignment="1">
      <alignment wrapText="1"/>
    </xf>
    <xf numFmtId="169" fontId="11" fillId="0" borderId="1" xfId="0" applyNumberFormat="1" applyFont="1" applyBorder="1" applyAlignment="1">
      <alignment wrapText="1"/>
    </xf>
    <xf numFmtId="169" fontId="11" fillId="2" borderId="2" xfId="0" applyNumberFormat="1" applyFont="1" applyFill="1" applyBorder="1" applyAlignment="1">
      <alignment wrapText="1"/>
    </xf>
    <xf numFmtId="169" fontId="11" fillId="0" borderId="2" xfId="0" applyNumberFormat="1" applyFont="1" applyBorder="1" applyAlignment="1">
      <alignment wrapText="1"/>
    </xf>
    <xf numFmtId="0" fontId="11" fillId="0" borderId="0" xfId="0" applyFont="1" applyAlignment="1">
      <alignment horizontal="left" wrapText="1"/>
    </xf>
    <xf numFmtId="165" fontId="11" fillId="0" borderId="0" xfId="0" applyNumberFormat="1" applyFont="1" applyAlignment="1">
      <alignment wrapText="1"/>
    </xf>
    <xf numFmtId="165" fontId="11" fillId="0" borderId="1" xfId="0" applyNumberFormat="1" applyFont="1" applyBorder="1" applyAlignment="1">
      <alignment wrapText="1"/>
    </xf>
    <xf numFmtId="169" fontId="11" fillId="2" borderId="3" xfId="0" applyNumberFormat="1" applyFont="1" applyFill="1" applyBorder="1" applyAlignment="1">
      <alignment wrapText="1"/>
    </xf>
    <xf numFmtId="169" fontId="11" fillId="0" borderId="3" xfId="0" applyNumberFormat="1" applyFont="1" applyBorder="1" applyAlignment="1">
      <alignment wrapText="1"/>
    </xf>
    <xf numFmtId="164" fontId="11" fillId="2" borderId="2" xfId="0" applyNumberFormat="1" applyFont="1" applyFill="1" applyBorder="1" applyAlignment="1">
      <alignment wrapText="1"/>
    </xf>
    <xf numFmtId="168" fontId="11" fillId="2" borderId="2" xfId="0" applyNumberFormat="1" applyFont="1" applyFill="1" applyBorder="1" applyAlignment="1">
      <alignment wrapText="1"/>
    </xf>
    <xf numFmtId="168" fontId="11" fillId="0" borderId="2" xfId="0" applyNumberFormat="1" applyFont="1" applyBorder="1" applyAlignment="1">
      <alignment wrapText="1"/>
    </xf>
    <xf numFmtId="168" fontId="11" fillId="2" borderId="0" xfId="0" applyNumberFormat="1" applyFont="1" applyFill="1" applyAlignment="1">
      <alignment wrapText="1"/>
    </xf>
    <xf numFmtId="168" fontId="11" fillId="0" borderId="0" xfId="0" applyNumberFormat="1" applyFont="1" applyAlignment="1">
      <alignment wrapText="1"/>
    </xf>
    <xf numFmtId="0" fontId="8" fillId="2" borderId="0" xfId="0" applyFont="1" applyFill="1" applyAlignment="1">
      <alignment horizontal="left" vertical="center" wrapText="1" indent="2"/>
    </xf>
    <xf numFmtId="170" fontId="8" fillId="2" borderId="0" xfId="0" applyNumberFormat="1" applyFont="1" applyFill="1" applyAlignment="1">
      <alignment wrapText="1"/>
    </xf>
    <xf numFmtId="171" fontId="8" fillId="2" borderId="0" xfId="0" applyNumberFormat="1" applyFont="1" applyFill="1" applyAlignment="1">
      <alignment wrapText="1"/>
    </xf>
    <xf numFmtId="171" fontId="8" fillId="0" borderId="0" xfId="0" applyNumberFormat="1" applyFont="1" applyAlignment="1">
      <alignment wrapText="1"/>
    </xf>
    <xf numFmtId="168" fontId="11" fillId="2" borderId="1" xfId="0" applyNumberFormat="1" applyFont="1" applyFill="1" applyBorder="1" applyAlignment="1">
      <alignment wrapText="1"/>
    </xf>
    <xf numFmtId="168" fontId="11" fillId="0" borderId="1" xfId="0" applyNumberFormat="1" applyFont="1" applyBorder="1" applyAlignment="1">
      <alignment wrapText="1"/>
    </xf>
    <xf numFmtId="170" fontId="8" fillId="2" borderId="3" xfId="0" applyNumberFormat="1" applyFont="1" applyFill="1" applyBorder="1" applyAlignment="1">
      <alignment wrapText="1"/>
    </xf>
    <xf numFmtId="171" fontId="8" fillId="2" borderId="3" xfId="0" applyNumberFormat="1" applyFont="1" applyFill="1" applyBorder="1" applyAlignment="1">
      <alignment wrapText="1"/>
    </xf>
    <xf numFmtId="171" fontId="8" fillId="0" borderId="3" xfId="0" applyNumberFormat="1" applyFont="1" applyBorder="1" applyAlignment="1">
      <alignment wrapText="1"/>
    </xf>
    <xf numFmtId="0" fontId="10" fillId="2" borderId="1" xfId="0" applyFont="1" applyFill="1" applyBorder="1" applyAlignment="1">
      <alignment horizontal="center" wrapText="1"/>
    </xf>
    <xf numFmtId="0" fontId="11" fillId="2" borderId="1" xfId="0" applyFont="1" applyFill="1" applyBorder="1" applyAlignment="1">
      <alignment wrapText="1"/>
    </xf>
    <xf numFmtId="0" fontId="7" fillId="3" borderId="0" xfId="0" applyFont="1" applyFill="1" applyAlignment="1">
      <alignment horizontal="center" wrapText="1"/>
    </xf>
    <xf numFmtId="172" fontId="11" fillId="2" borderId="0" xfId="0" applyNumberFormat="1" applyFont="1" applyFill="1" applyAlignment="1">
      <alignment wrapText="1"/>
    </xf>
    <xf numFmtId="0" fontId="10" fillId="2" borderId="0" xfId="0" applyFont="1" applyFill="1" applyAlignment="1">
      <alignment horizontal="center" wrapText="1"/>
    </xf>
    <xf numFmtId="0" fontId="10" fillId="2" borderId="6" xfId="0" applyFont="1" applyFill="1" applyBorder="1" applyAlignment="1">
      <alignment horizontal="center" wrapText="1"/>
    </xf>
    <xf numFmtId="0" fontId="8" fillId="0" borderId="0" xfId="0" applyFont="1" applyAlignment="1">
      <alignment wrapText="1"/>
    </xf>
    <xf numFmtId="165" fontId="11" fillId="0" borderId="3" xfId="0" applyNumberFormat="1" applyFont="1" applyBorder="1" applyAlignment="1">
      <alignment wrapText="1"/>
    </xf>
    <xf numFmtId="164" fontId="11" fillId="0" borderId="4" xfId="0" applyNumberFormat="1" applyFont="1" applyBorder="1" applyAlignment="1">
      <alignment wrapText="1"/>
    </xf>
    <xf numFmtId="0" fontId="14" fillId="2" borderId="0" xfId="0" applyFont="1" applyFill="1" applyAlignment="1">
      <alignment horizontal="left" wrapText="1" indent="2"/>
    </xf>
    <xf numFmtId="0" fontId="14" fillId="2" borderId="0" xfId="0" applyFont="1" applyFill="1" applyAlignment="1">
      <alignment horizontal="left" wrapText="1"/>
    </xf>
    <xf numFmtId="0" fontId="14" fillId="2" borderId="0" xfId="0" applyFont="1" applyFill="1" applyAlignment="1">
      <alignment horizontal="left" wrapText="1"/>
    </xf>
    <xf numFmtId="0" fontId="11" fillId="2" borderId="0" xfId="0" applyFont="1" applyFill="1" applyAlignment="1">
      <alignment horizontal="left" wrapText="1"/>
    </xf>
    <xf numFmtId="0" fontId="10" fillId="2" borderId="2" xfId="0" applyFont="1" applyFill="1" applyBorder="1" applyAlignment="1">
      <alignment horizontal="center" wrapText="1"/>
    </xf>
    <xf numFmtId="0" fontId="7" fillId="2" borderId="0" xfId="0" applyFont="1" applyFill="1" applyAlignment="1">
      <alignment horizontal="center" wrapText="1"/>
    </xf>
    <xf numFmtId="0" fontId="11" fillId="0" borderId="0" xfId="0" applyFont="1" applyAlignment="1">
      <alignment wrapText="1"/>
    </xf>
    <xf numFmtId="0" fontId="0" fillId="0" borderId="0" xfId="0"/>
    <xf numFmtId="0" fontId="11" fillId="2" borderId="0" xfId="0" applyFont="1" applyFill="1" applyAlignment="1">
      <alignment wrapText="1"/>
    </xf>
    <xf numFmtId="0" fontId="10" fillId="2" borderId="1" xfId="0" applyFont="1" applyFill="1" applyBorder="1" applyAlignment="1">
      <alignment horizont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42405</xdr:colOff>
      <xdr:row>0</xdr:row>
      <xdr:rowOff>0</xdr:rowOff>
    </xdr:from>
    <xdr:to>
      <xdr:col>9</xdr:col>
      <xdr:colOff>296321</xdr:colOff>
      <xdr:row>30</xdr:row>
      <xdr:rowOff>83921</xdr:rowOff>
    </xdr:to>
    <xdr:pic>
      <xdr:nvPicPr>
        <xdr:cNvPr id="3" name="Picture 2">
          <a:extLst>
            <a:ext uri="{FF2B5EF4-FFF2-40B4-BE49-F238E27FC236}">
              <a16:creationId xmlns:a16="http://schemas.microsoft.com/office/drawing/2014/main" id="{FA2489D5-EEBF-1255-2B32-5AFED527DFF6}"/>
            </a:ext>
          </a:extLst>
        </xdr:cNvPr>
        <xdr:cNvPicPr>
          <a:picLocks noChangeAspect="1"/>
        </xdr:cNvPicPr>
      </xdr:nvPicPr>
      <xdr:blipFill>
        <a:blip xmlns:r="http://schemas.openxmlformats.org/officeDocument/2006/relationships" r:embed="rId1"/>
        <a:stretch>
          <a:fillRect/>
        </a:stretch>
      </xdr:blipFill>
      <xdr:spPr>
        <a:xfrm>
          <a:off x="42405" y="0"/>
          <a:ext cx="6033686" cy="614182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4"/>
  <sheetViews>
    <sheetView showGridLines="0" tabSelected="1" showRuler="0" zoomScaleNormal="100" workbookViewId="0">
      <selection activeCell="M15" sqref="M15"/>
    </sheetView>
  </sheetViews>
  <sheetFormatPr defaultColWidth="12.71875" defaultRowHeight="12.3" x14ac:dyDescent="0.4"/>
  <cols>
    <col min="1" max="8" width="8.94140625" customWidth="1"/>
  </cols>
  <sheetData>
    <row r="1" spans="1:8" ht="15.9" customHeight="1" x14ac:dyDescent="0.55000000000000004">
      <c r="A1" s="1"/>
      <c r="B1" s="1"/>
      <c r="C1" s="1"/>
      <c r="D1" s="1"/>
      <c r="E1" s="1"/>
      <c r="F1" s="1"/>
      <c r="G1" s="1"/>
      <c r="H1" s="1"/>
    </row>
    <row r="2" spans="1:8" ht="15.9" customHeight="1" x14ac:dyDescent="0.55000000000000004">
      <c r="A2" s="1"/>
      <c r="B2" s="1"/>
      <c r="C2" s="1"/>
      <c r="D2" s="1"/>
      <c r="E2" s="1"/>
      <c r="F2" s="1"/>
      <c r="G2" s="1"/>
      <c r="H2" s="1"/>
    </row>
    <row r="3" spans="1:8" ht="15.9" customHeight="1" x14ac:dyDescent="0.55000000000000004">
      <c r="A3" s="1"/>
      <c r="B3" s="1"/>
      <c r="C3" s="1"/>
      <c r="D3" s="1"/>
      <c r="E3" s="1"/>
      <c r="F3" s="1"/>
      <c r="G3" s="1"/>
      <c r="H3" s="1"/>
    </row>
    <row r="4" spans="1:8" ht="15.9" customHeight="1" x14ac:dyDescent="0.55000000000000004">
      <c r="A4" s="1"/>
      <c r="B4" s="1"/>
      <c r="C4" s="1"/>
      <c r="D4" s="1"/>
      <c r="E4" s="1"/>
      <c r="F4" s="1"/>
      <c r="G4" s="1"/>
      <c r="H4" s="1"/>
    </row>
    <row r="5" spans="1:8" ht="15.9" customHeight="1" x14ac:dyDescent="0.55000000000000004">
      <c r="A5" s="1"/>
      <c r="B5" s="1"/>
      <c r="C5" s="1"/>
      <c r="D5" s="1"/>
      <c r="E5" s="1"/>
      <c r="F5" s="1"/>
      <c r="G5" s="1"/>
      <c r="H5" s="1"/>
    </row>
    <row r="6" spans="1:8" ht="15.9" customHeight="1" x14ac:dyDescent="0.55000000000000004">
      <c r="A6" s="1"/>
      <c r="B6" s="1"/>
      <c r="C6" s="1"/>
      <c r="D6" s="1"/>
      <c r="E6" s="1"/>
      <c r="F6" s="1"/>
      <c r="G6" s="1"/>
      <c r="H6" s="1"/>
    </row>
    <row r="7" spans="1:8" ht="15.9" customHeight="1" x14ac:dyDescent="0.55000000000000004">
      <c r="A7" s="1"/>
      <c r="B7" s="1"/>
      <c r="C7" s="1"/>
      <c r="D7" s="1"/>
      <c r="E7" s="1"/>
      <c r="F7" s="1"/>
      <c r="G7" s="1"/>
      <c r="H7" s="1"/>
    </row>
    <row r="8" spans="1:8" ht="15.9" customHeight="1" x14ac:dyDescent="0.55000000000000004">
      <c r="A8" s="1"/>
      <c r="B8" s="1"/>
      <c r="C8" s="1"/>
      <c r="D8" s="1"/>
      <c r="E8" s="1"/>
      <c r="F8" s="1"/>
      <c r="G8" s="1"/>
      <c r="H8" s="1"/>
    </row>
    <row r="9" spans="1:8" ht="15.9" customHeight="1" x14ac:dyDescent="0.55000000000000004">
      <c r="A9" s="1"/>
      <c r="B9" s="1"/>
      <c r="C9" s="1"/>
      <c r="D9" s="1"/>
      <c r="E9" s="1"/>
      <c r="F9" s="1"/>
      <c r="G9" s="1"/>
      <c r="H9" s="1"/>
    </row>
    <row r="10" spans="1:8" ht="15.9" customHeight="1" x14ac:dyDescent="0.55000000000000004">
      <c r="A10" s="1"/>
      <c r="B10" s="1"/>
      <c r="C10" s="1"/>
      <c r="D10" s="1"/>
      <c r="E10" s="1"/>
      <c r="F10" s="1"/>
      <c r="G10" s="1"/>
      <c r="H10" s="1"/>
    </row>
    <row r="11" spans="1:8" ht="15.9" customHeight="1" x14ac:dyDescent="0.55000000000000004">
      <c r="A11" s="1"/>
      <c r="B11" s="1"/>
      <c r="C11" s="1"/>
      <c r="D11" s="1"/>
      <c r="E11" s="1"/>
      <c r="F11" s="1"/>
      <c r="G11" s="1"/>
      <c r="H11" s="1"/>
    </row>
    <row r="12" spans="1:8" ht="15.9" customHeight="1" x14ac:dyDescent="0.55000000000000004">
      <c r="A12" s="1"/>
      <c r="B12" s="1"/>
      <c r="C12" s="1"/>
      <c r="D12" s="1"/>
      <c r="E12" s="1"/>
      <c r="F12" s="1"/>
      <c r="G12" s="1"/>
      <c r="H12" s="1"/>
    </row>
    <row r="13" spans="1:8" ht="15.9" customHeight="1" x14ac:dyDescent="0.55000000000000004">
      <c r="A13" s="1"/>
      <c r="B13" s="1"/>
      <c r="C13" s="1"/>
      <c r="D13" s="1"/>
      <c r="E13" s="1"/>
      <c r="F13" s="1"/>
      <c r="G13" s="1"/>
      <c r="H13" s="1"/>
    </row>
    <row r="14" spans="1:8" ht="15.9" customHeight="1" x14ac:dyDescent="0.55000000000000004">
      <c r="A14" s="1"/>
      <c r="B14" s="1"/>
      <c r="C14" s="1"/>
      <c r="D14" s="1"/>
      <c r="E14" s="1"/>
      <c r="F14" s="1"/>
      <c r="G14" s="1"/>
      <c r="H14" s="1"/>
    </row>
    <row r="15" spans="1:8" ht="15.9" customHeight="1" x14ac:dyDescent="0.55000000000000004">
      <c r="A15" s="1"/>
      <c r="B15" s="1"/>
      <c r="C15" s="1"/>
      <c r="D15" s="1"/>
      <c r="E15" s="1"/>
      <c r="F15" s="1"/>
      <c r="G15" s="1"/>
      <c r="H15" s="1"/>
    </row>
    <row r="16" spans="1:8" ht="15.9" customHeight="1" x14ac:dyDescent="0.55000000000000004">
      <c r="A16" s="1"/>
      <c r="B16" s="1"/>
      <c r="C16" s="1"/>
      <c r="D16" s="1"/>
      <c r="E16" s="1"/>
      <c r="F16" s="1"/>
      <c r="G16" s="1"/>
      <c r="H16" s="1"/>
    </row>
    <row r="17" spans="1:8" ht="15.9" customHeight="1" x14ac:dyDescent="0.55000000000000004">
      <c r="A17" s="1"/>
      <c r="B17" s="1"/>
      <c r="C17" s="1"/>
      <c r="D17" s="1"/>
      <c r="E17" s="1"/>
      <c r="F17" s="1"/>
      <c r="G17" s="1"/>
      <c r="H17" s="1"/>
    </row>
    <row r="18" spans="1:8" ht="15.9" customHeight="1" x14ac:dyDescent="0.55000000000000004">
      <c r="A18" s="1"/>
      <c r="B18" s="1"/>
      <c r="C18" s="1"/>
      <c r="D18" s="1"/>
      <c r="E18" s="1"/>
      <c r="F18" s="1"/>
      <c r="G18" s="1"/>
      <c r="H18" s="1"/>
    </row>
    <row r="19" spans="1:8" ht="15.9" customHeight="1" x14ac:dyDescent="0.55000000000000004">
      <c r="A19" s="1"/>
      <c r="B19" s="1"/>
      <c r="C19" s="1"/>
      <c r="D19" s="1"/>
      <c r="E19" s="1"/>
      <c r="F19" s="1"/>
      <c r="G19" s="1"/>
      <c r="H19" s="1"/>
    </row>
    <row r="20" spans="1:8" ht="15.9" customHeight="1" x14ac:dyDescent="0.55000000000000004">
      <c r="A20" s="1"/>
      <c r="B20" s="1"/>
      <c r="C20" s="1"/>
      <c r="D20" s="1"/>
      <c r="E20" s="1"/>
      <c r="F20" s="1"/>
      <c r="G20" s="1"/>
      <c r="H20" s="1"/>
    </row>
    <row r="21" spans="1:8" ht="15.9" customHeight="1" x14ac:dyDescent="0.55000000000000004">
      <c r="A21" s="1"/>
      <c r="B21" s="1"/>
      <c r="C21" s="1"/>
      <c r="D21" s="1"/>
      <c r="E21" s="1"/>
      <c r="F21" s="1"/>
      <c r="G21" s="1"/>
      <c r="H21" s="1"/>
    </row>
    <row r="22" spans="1:8" ht="15.9" customHeight="1" x14ac:dyDescent="0.55000000000000004">
      <c r="A22" s="1"/>
      <c r="B22" s="1"/>
      <c r="C22" s="1"/>
      <c r="D22" s="1"/>
      <c r="E22" s="1"/>
      <c r="F22" s="1"/>
      <c r="G22" s="1"/>
      <c r="H22" s="1"/>
    </row>
    <row r="23" spans="1:8" ht="15.9" customHeight="1" x14ac:dyDescent="0.55000000000000004">
      <c r="A23" s="1"/>
      <c r="B23" s="1"/>
      <c r="C23" s="1"/>
      <c r="D23" s="1"/>
      <c r="E23" s="1"/>
      <c r="F23" s="1"/>
      <c r="G23" s="1"/>
      <c r="H23" s="1"/>
    </row>
    <row r="24" spans="1:8" ht="15.9" customHeight="1" x14ac:dyDescent="0.55000000000000004">
      <c r="A24" s="1"/>
      <c r="B24" s="1"/>
      <c r="C24" s="1"/>
      <c r="D24" s="1"/>
      <c r="E24" s="1"/>
      <c r="F24" s="1"/>
      <c r="G24" s="1"/>
      <c r="H24" s="1"/>
    </row>
    <row r="25" spans="1:8" ht="15.9" customHeight="1" x14ac:dyDescent="0.55000000000000004">
      <c r="A25" s="1"/>
      <c r="B25" s="1"/>
      <c r="C25" s="1"/>
      <c r="D25" s="1"/>
      <c r="E25" s="1"/>
      <c r="F25" s="1"/>
      <c r="G25" s="1"/>
      <c r="H25" s="1"/>
    </row>
    <row r="26" spans="1:8" ht="15.9" customHeight="1" x14ac:dyDescent="0.55000000000000004">
      <c r="A26" s="1"/>
      <c r="B26" s="1"/>
      <c r="C26" s="1"/>
      <c r="D26" s="1"/>
      <c r="E26" s="1"/>
      <c r="F26" s="1"/>
      <c r="G26" s="1"/>
      <c r="H26" s="1"/>
    </row>
    <row r="27" spans="1:8" ht="15.9" customHeight="1" x14ac:dyDescent="0.55000000000000004">
      <c r="A27" s="1"/>
      <c r="B27" s="1"/>
      <c r="C27" s="1"/>
      <c r="D27" s="1"/>
      <c r="E27" s="1"/>
      <c r="F27" s="1"/>
      <c r="G27" s="1"/>
      <c r="H27" s="1"/>
    </row>
    <row r="28" spans="1:8" ht="15.9" customHeight="1" x14ac:dyDescent="0.55000000000000004">
      <c r="A28" s="1"/>
      <c r="B28" s="1"/>
      <c r="C28" s="1"/>
      <c r="D28" s="1"/>
      <c r="E28" s="1"/>
      <c r="F28" s="1"/>
      <c r="G28" s="1"/>
      <c r="H28" s="1"/>
    </row>
    <row r="29" spans="1:8" ht="15.9" customHeight="1" x14ac:dyDescent="0.55000000000000004">
      <c r="A29" s="1"/>
      <c r="B29" s="1"/>
      <c r="C29" s="1"/>
      <c r="D29" s="1"/>
      <c r="E29" s="1"/>
      <c r="F29" s="1"/>
      <c r="G29" s="1"/>
      <c r="H29" s="1"/>
    </row>
    <row r="30" spans="1:8" ht="15.9" customHeight="1" x14ac:dyDescent="0.55000000000000004">
      <c r="A30" s="1"/>
      <c r="B30" s="1"/>
      <c r="C30" s="1"/>
      <c r="D30" s="1"/>
      <c r="E30" s="1"/>
      <c r="F30" s="1"/>
      <c r="G30" s="1"/>
      <c r="H30" s="1"/>
    </row>
    <row r="31" spans="1:8" ht="15.9" customHeight="1" x14ac:dyDescent="0.55000000000000004">
      <c r="A31" s="1"/>
      <c r="B31" s="1"/>
      <c r="C31" s="1"/>
      <c r="D31" s="1"/>
      <c r="E31" s="1"/>
      <c r="F31" s="1"/>
      <c r="G31" s="1"/>
      <c r="H31" s="1"/>
    </row>
    <row r="32" spans="1:8" ht="15.9" customHeight="1" x14ac:dyDescent="0.55000000000000004">
      <c r="A32" s="1"/>
      <c r="B32" s="1"/>
      <c r="C32" s="1"/>
      <c r="D32" s="1"/>
      <c r="E32" s="1"/>
      <c r="F32" s="1"/>
      <c r="G32" s="1"/>
      <c r="H32" s="1"/>
    </row>
    <row r="33" spans="1:8" ht="15.9" customHeight="1" x14ac:dyDescent="0.55000000000000004">
      <c r="A33" s="1"/>
      <c r="B33" s="1"/>
      <c r="C33" s="1"/>
      <c r="D33" s="1"/>
      <c r="E33" s="1"/>
      <c r="F33" s="1"/>
      <c r="G33" s="1"/>
      <c r="H33" s="1"/>
    </row>
    <row r="34" spans="1:8" ht="15.9" customHeight="1" x14ac:dyDescent="0.55000000000000004">
      <c r="A34" s="1"/>
      <c r="B34" s="1"/>
      <c r="C34" s="1"/>
      <c r="D34" s="1"/>
      <c r="E34" s="1"/>
      <c r="F34" s="1"/>
      <c r="G34" s="1"/>
      <c r="H34" s="1"/>
    </row>
    <row r="35" spans="1:8" ht="15.9" customHeight="1" x14ac:dyDescent="0.55000000000000004">
      <c r="A35" s="1"/>
      <c r="B35" s="1"/>
      <c r="C35" s="1"/>
      <c r="D35" s="1"/>
      <c r="E35" s="1"/>
      <c r="F35" s="1"/>
      <c r="G35" s="1"/>
      <c r="H35" s="1"/>
    </row>
    <row r="36" spans="1:8" ht="15.9" customHeight="1" x14ac:dyDescent="0.55000000000000004">
      <c r="A36" s="1"/>
      <c r="B36" s="1"/>
      <c r="C36" s="1"/>
      <c r="D36" s="1"/>
      <c r="E36" s="1"/>
      <c r="F36" s="1"/>
      <c r="G36" s="1"/>
      <c r="H36" s="1"/>
    </row>
    <row r="37" spans="1:8" ht="15.9" customHeight="1" x14ac:dyDescent="0.55000000000000004">
      <c r="A37" s="1"/>
      <c r="B37" s="1"/>
      <c r="C37" s="1"/>
      <c r="D37" s="1"/>
      <c r="E37" s="1"/>
      <c r="F37" s="1"/>
      <c r="G37" s="1"/>
      <c r="H37" s="1"/>
    </row>
    <row r="38" spans="1:8" ht="15.9" customHeight="1" x14ac:dyDescent="0.55000000000000004">
      <c r="A38" s="1"/>
      <c r="B38" s="1"/>
      <c r="C38" s="1"/>
      <c r="D38" s="1"/>
      <c r="E38" s="1"/>
      <c r="F38" s="1"/>
      <c r="G38" s="1"/>
      <c r="H38" s="1"/>
    </row>
    <row r="39" spans="1:8" ht="15.9" customHeight="1" x14ac:dyDescent="0.55000000000000004">
      <c r="A39" s="1"/>
      <c r="B39" s="1"/>
      <c r="C39" s="1"/>
      <c r="D39" s="1"/>
      <c r="E39" s="1"/>
      <c r="F39" s="1"/>
      <c r="G39" s="1"/>
      <c r="H39" s="1"/>
    </row>
    <row r="40" spans="1:8" ht="15.9" customHeight="1" x14ac:dyDescent="0.55000000000000004">
      <c r="A40" s="1"/>
      <c r="B40" s="1"/>
      <c r="C40" s="1"/>
      <c r="D40" s="1"/>
      <c r="E40" s="1"/>
      <c r="F40" s="1"/>
      <c r="G40" s="1"/>
      <c r="H40" s="1"/>
    </row>
    <row r="41" spans="1:8" ht="15.9" customHeight="1" x14ac:dyDescent="0.55000000000000004">
      <c r="A41" s="1"/>
      <c r="B41" s="1"/>
      <c r="C41" s="1"/>
      <c r="D41" s="1"/>
      <c r="E41" s="1"/>
      <c r="F41" s="1"/>
      <c r="G41" s="1"/>
      <c r="H41" s="1"/>
    </row>
    <row r="42" spans="1:8" ht="15.9" customHeight="1" x14ac:dyDescent="0.55000000000000004">
      <c r="A42" s="1"/>
      <c r="B42" s="1"/>
      <c r="C42" s="1"/>
      <c r="D42" s="1"/>
      <c r="E42" s="1"/>
      <c r="F42" s="1"/>
      <c r="G42" s="1"/>
      <c r="H42" s="1"/>
    </row>
    <row r="43" spans="1:8" ht="15.9" customHeight="1" x14ac:dyDescent="0.55000000000000004">
      <c r="A43" s="1"/>
      <c r="B43" s="1"/>
      <c r="C43" s="1"/>
      <c r="D43" s="1"/>
      <c r="E43" s="1"/>
      <c r="F43" s="1"/>
      <c r="G43" s="1"/>
      <c r="H43" s="1"/>
    </row>
    <row r="44" spans="1:8" ht="15.9" customHeight="1" x14ac:dyDescent="0.55000000000000004">
      <c r="A44" s="1"/>
      <c r="B44" s="1"/>
      <c r="C44" s="1"/>
      <c r="D44" s="1"/>
      <c r="E44" s="1"/>
      <c r="F44" s="1"/>
      <c r="G44" s="1"/>
      <c r="H44" s="1"/>
    </row>
    <row r="45" spans="1:8" ht="15.9" customHeight="1" x14ac:dyDescent="0.55000000000000004">
      <c r="A45" s="1"/>
      <c r="B45" s="1"/>
      <c r="C45" s="1"/>
      <c r="D45" s="1"/>
      <c r="E45" s="1"/>
      <c r="F45" s="1"/>
      <c r="G45" s="1"/>
      <c r="H45" s="1"/>
    </row>
    <row r="46" spans="1:8" ht="15.9" customHeight="1" x14ac:dyDescent="0.55000000000000004">
      <c r="A46" s="1"/>
      <c r="B46" s="1"/>
      <c r="C46" s="1"/>
      <c r="D46" s="1"/>
      <c r="E46" s="1"/>
      <c r="F46" s="1"/>
      <c r="G46" s="1"/>
      <c r="H46" s="1"/>
    </row>
    <row r="47" spans="1:8" ht="15.9" customHeight="1" x14ac:dyDescent="0.55000000000000004">
      <c r="A47" s="1"/>
      <c r="B47" s="1"/>
      <c r="C47" s="1"/>
      <c r="D47" s="1"/>
      <c r="E47" s="1"/>
      <c r="F47" s="1"/>
      <c r="G47" s="1"/>
      <c r="H47" s="1"/>
    </row>
    <row r="48" spans="1:8" ht="15.9" customHeight="1" x14ac:dyDescent="0.55000000000000004">
      <c r="A48" s="1"/>
      <c r="B48" s="1"/>
      <c r="C48" s="1"/>
      <c r="D48" s="1"/>
      <c r="E48" s="1"/>
      <c r="F48" s="1"/>
      <c r="G48" s="1"/>
      <c r="H48" s="1"/>
    </row>
    <row r="49" spans="1:8" ht="15.9" customHeight="1" x14ac:dyDescent="0.55000000000000004">
      <c r="A49" s="1"/>
      <c r="B49" s="1"/>
      <c r="C49" s="1"/>
      <c r="D49" s="1"/>
      <c r="E49" s="1"/>
      <c r="F49" s="1"/>
      <c r="G49" s="1"/>
      <c r="H49" s="1"/>
    </row>
    <row r="50" spans="1:8" ht="15.9" customHeight="1" x14ac:dyDescent="0.55000000000000004">
      <c r="A50" s="1"/>
      <c r="B50" s="1"/>
      <c r="C50" s="1"/>
      <c r="D50" s="1"/>
      <c r="E50" s="1"/>
      <c r="F50" s="1"/>
      <c r="G50" s="1"/>
      <c r="H50" s="1"/>
    </row>
    <row r="51" spans="1:8" ht="15.9" customHeight="1" x14ac:dyDescent="0.55000000000000004">
      <c r="A51" s="1"/>
      <c r="B51" s="1"/>
      <c r="C51" s="1"/>
      <c r="D51" s="1"/>
      <c r="E51" s="1"/>
      <c r="F51" s="1"/>
      <c r="G51" s="1"/>
      <c r="H51" s="1"/>
    </row>
    <row r="52" spans="1:8" ht="15.9" customHeight="1" x14ac:dyDescent="0.55000000000000004">
      <c r="A52" s="1"/>
      <c r="B52" s="1"/>
      <c r="C52" s="1"/>
      <c r="D52" s="1"/>
      <c r="E52" s="1"/>
      <c r="F52" s="1"/>
      <c r="G52" s="1"/>
      <c r="H52" s="1"/>
    </row>
    <row r="53" spans="1:8" ht="15.9" customHeight="1" x14ac:dyDescent="0.55000000000000004">
      <c r="A53" s="1"/>
      <c r="B53" s="1"/>
      <c r="C53" s="1"/>
      <c r="D53" s="1"/>
      <c r="E53" s="1"/>
      <c r="F53" s="1"/>
      <c r="G53" s="1"/>
      <c r="H53" s="1"/>
    </row>
    <row r="54" spans="1:8" ht="15.9" customHeight="1" x14ac:dyDescent="0.55000000000000004">
      <c r="A54" s="1"/>
      <c r="B54" s="1"/>
      <c r="C54" s="1"/>
      <c r="D54" s="1"/>
      <c r="E54" s="1"/>
      <c r="F54" s="1"/>
      <c r="G54" s="1"/>
      <c r="H54" s="1"/>
    </row>
  </sheetData>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153"/>
  <sheetViews>
    <sheetView showGridLines="0" zoomScale="90" zoomScaleNormal="90" workbookViewId="0">
      <pane xSplit="1" ySplit="4" topLeftCell="W142" activePane="bottomRight" state="frozen"/>
      <selection pane="topRight"/>
      <selection pane="bottomLeft"/>
      <selection pane="bottomRight" activeCell="B5" sqref="B5:W5"/>
    </sheetView>
  </sheetViews>
  <sheetFormatPr defaultColWidth="12.71875" defaultRowHeight="12.3" x14ac:dyDescent="0.4"/>
  <cols>
    <col min="1" max="1" width="64.21875" customWidth="1"/>
    <col min="2" max="6" width="16.6640625" customWidth="1"/>
    <col min="7" max="25" width="16.88671875" customWidth="1"/>
    <col min="26" max="26" width="10.6640625" customWidth="1"/>
    <col min="27" max="30" width="16.6640625" customWidth="1"/>
  </cols>
  <sheetData>
    <row r="1" spans="1:33" ht="15" customHeight="1" x14ac:dyDescent="0.5">
      <c r="A1" s="2" t="s">
        <v>0</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row>
    <row r="2" spans="1:33" ht="15" customHeight="1" x14ac:dyDescent="0.5">
      <c r="A2" s="2" t="s">
        <v>1</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row>
    <row r="3" spans="1:33" ht="15" customHeight="1" x14ac:dyDescent="0.5">
      <c r="A3" s="3" t="s">
        <v>2</v>
      </c>
      <c r="B3" s="4"/>
      <c r="C3" s="4"/>
      <c r="D3" s="4"/>
      <c r="E3" s="4"/>
      <c r="F3" s="4"/>
      <c r="G3" s="4"/>
      <c r="H3" s="4"/>
      <c r="I3" s="4"/>
      <c r="J3" s="4"/>
      <c r="K3" s="4"/>
      <c r="L3" s="4"/>
      <c r="M3" s="4"/>
      <c r="N3" s="4"/>
      <c r="O3" s="4"/>
      <c r="P3" s="4"/>
      <c r="Q3" s="4"/>
      <c r="R3" s="4"/>
      <c r="S3" s="4"/>
      <c r="T3" s="4"/>
      <c r="U3" s="4"/>
      <c r="V3" s="4"/>
      <c r="W3" s="4"/>
      <c r="X3" s="4"/>
      <c r="Y3" s="4"/>
      <c r="Z3" s="7"/>
      <c r="AA3" s="81" t="s">
        <v>3</v>
      </c>
      <c r="AB3" s="81"/>
      <c r="AC3" s="81"/>
      <c r="AD3" s="81"/>
      <c r="AE3" s="81"/>
      <c r="AF3" s="81"/>
      <c r="AG3" s="4"/>
    </row>
    <row r="4" spans="1:33" ht="15" customHeight="1" x14ac:dyDescent="0.5">
      <c r="A4" s="7"/>
      <c r="B4" s="5">
        <v>43190</v>
      </c>
      <c r="C4" s="5">
        <v>43281</v>
      </c>
      <c r="D4" s="5">
        <v>43373</v>
      </c>
      <c r="E4" s="5">
        <v>43465</v>
      </c>
      <c r="F4" s="5">
        <v>43555</v>
      </c>
      <c r="G4" s="5">
        <v>43646</v>
      </c>
      <c r="H4" s="5">
        <v>43738</v>
      </c>
      <c r="I4" s="5">
        <v>43830</v>
      </c>
      <c r="J4" s="5">
        <v>43921</v>
      </c>
      <c r="K4" s="5">
        <v>44012</v>
      </c>
      <c r="L4" s="5">
        <v>44104</v>
      </c>
      <c r="M4" s="5">
        <v>44196</v>
      </c>
      <c r="N4" s="5">
        <v>44286</v>
      </c>
      <c r="O4" s="5">
        <v>44377</v>
      </c>
      <c r="P4" s="5">
        <v>44469</v>
      </c>
      <c r="Q4" s="5">
        <v>44561</v>
      </c>
      <c r="R4" s="5">
        <v>44651</v>
      </c>
      <c r="S4" s="5">
        <v>44742</v>
      </c>
      <c r="T4" s="5">
        <v>44834</v>
      </c>
      <c r="U4" s="5">
        <v>44926</v>
      </c>
      <c r="V4" s="5">
        <v>45016</v>
      </c>
      <c r="W4" s="5">
        <v>45107</v>
      </c>
      <c r="X4" s="5">
        <v>45199</v>
      </c>
      <c r="Y4" s="5">
        <v>45291</v>
      </c>
      <c r="Z4" s="26"/>
      <c r="AA4" s="5">
        <v>43100</v>
      </c>
      <c r="AB4" s="5">
        <v>43465</v>
      </c>
      <c r="AC4" s="5">
        <v>43830</v>
      </c>
      <c r="AD4" s="5">
        <v>44196</v>
      </c>
      <c r="AE4" s="5">
        <v>44561</v>
      </c>
      <c r="AF4" s="5">
        <v>44926</v>
      </c>
      <c r="AG4" s="5">
        <v>45291</v>
      </c>
    </row>
    <row r="5" spans="1:33" ht="15" customHeight="1" x14ac:dyDescent="0.5">
      <c r="A5" s="7"/>
      <c r="B5" s="80" t="s">
        <v>4</v>
      </c>
      <c r="C5" s="80"/>
      <c r="D5" s="80"/>
      <c r="E5" s="80"/>
      <c r="F5" s="80"/>
      <c r="G5" s="80"/>
      <c r="H5" s="80"/>
      <c r="I5" s="80"/>
      <c r="J5" s="80"/>
      <c r="K5" s="80"/>
      <c r="L5" s="80"/>
      <c r="M5" s="80"/>
      <c r="N5" s="80"/>
      <c r="O5" s="80"/>
      <c r="P5" s="80"/>
      <c r="Q5" s="80"/>
      <c r="R5" s="80"/>
      <c r="S5" s="80"/>
      <c r="T5" s="80"/>
      <c r="U5" s="80"/>
      <c r="V5" s="80"/>
      <c r="W5" s="80"/>
      <c r="X5" s="72"/>
      <c r="Y5" s="72"/>
      <c r="Z5" s="7"/>
      <c r="AA5" s="6" t="s">
        <v>5</v>
      </c>
      <c r="AB5" s="6" t="s">
        <v>5</v>
      </c>
      <c r="AC5" s="6" t="s">
        <v>5</v>
      </c>
      <c r="AD5" s="6" t="s">
        <v>5</v>
      </c>
      <c r="AE5" s="6" t="s">
        <v>5</v>
      </c>
      <c r="AF5" s="6" t="s">
        <v>5</v>
      </c>
      <c r="AG5" s="6" t="s">
        <v>5</v>
      </c>
    </row>
    <row r="6" spans="1:33" ht="15" customHeight="1" x14ac:dyDescent="0.5">
      <c r="A6" s="7" t="s">
        <v>6</v>
      </c>
      <c r="B6" s="8">
        <v>316.3</v>
      </c>
      <c r="C6" s="8">
        <v>339.2</v>
      </c>
      <c r="D6" s="8">
        <v>360.3</v>
      </c>
      <c r="E6" s="8">
        <v>375.9</v>
      </c>
      <c r="F6" s="8">
        <v>385.6</v>
      </c>
      <c r="G6" s="8">
        <v>401.5</v>
      </c>
      <c r="H6" s="8">
        <v>428.2</v>
      </c>
      <c r="I6" s="8">
        <v>446</v>
      </c>
      <c r="J6" s="8">
        <v>455</v>
      </c>
      <c r="K6" s="8">
        <v>467.4</v>
      </c>
      <c r="L6" s="8">
        <v>487.4</v>
      </c>
      <c r="M6" s="8">
        <v>504.1</v>
      </c>
      <c r="N6" s="8">
        <v>511.6</v>
      </c>
      <c r="O6" s="8">
        <v>530.6</v>
      </c>
      <c r="P6" s="8">
        <v>550.20000000000005</v>
      </c>
      <c r="Q6" s="8">
        <v>565.5</v>
      </c>
      <c r="R6" s="8">
        <v>562.4</v>
      </c>
      <c r="S6" s="8">
        <v>572.70000000000005</v>
      </c>
      <c r="T6" s="8">
        <v>591</v>
      </c>
      <c r="U6" s="8">
        <v>598.79999999999995</v>
      </c>
      <c r="V6" s="8">
        <v>611.1</v>
      </c>
      <c r="W6" s="8">
        <v>622.5</v>
      </c>
      <c r="X6" s="17">
        <v>633</v>
      </c>
      <c r="Y6" s="17">
        <v>635</v>
      </c>
      <c r="Z6" s="7"/>
      <c r="AA6" s="8">
        <v>1106.8</v>
      </c>
      <c r="AB6" s="8">
        <v>1391.7</v>
      </c>
      <c r="AC6" s="8">
        <f>SUM(F6:I6)</f>
        <v>1661.3</v>
      </c>
      <c r="AD6" s="8">
        <f>SUM(J6:M6)</f>
        <v>1913.9</v>
      </c>
      <c r="AE6" s="8">
        <f>SUM(N6:Q6)</f>
        <v>2157.9</v>
      </c>
      <c r="AF6" s="8">
        <f>SUM(R6:U6)</f>
        <v>2324.8999999999996</v>
      </c>
      <c r="AG6" s="8">
        <f>SUM(V6:Y6)</f>
        <v>2501.6</v>
      </c>
    </row>
    <row r="7" spans="1:33" ht="15" customHeight="1" x14ac:dyDescent="0.5">
      <c r="A7" s="9" t="s">
        <v>7</v>
      </c>
      <c r="B7" s="10">
        <v>120.6</v>
      </c>
      <c r="C7" s="10">
        <v>89.5</v>
      </c>
      <c r="D7" s="10">
        <v>90.2</v>
      </c>
      <c r="E7" s="10">
        <v>94.4</v>
      </c>
      <c r="F7" s="10">
        <v>98.4</v>
      </c>
      <c r="G7" s="10">
        <v>102.9</v>
      </c>
      <c r="H7" s="10">
        <v>104.8</v>
      </c>
      <c r="I7" s="10">
        <v>104.9</v>
      </c>
      <c r="J7" s="10">
        <v>103.1</v>
      </c>
      <c r="K7" s="10">
        <v>102.5</v>
      </c>
      <c r="L7" s="10">
        <v>103.2</v>
      </c>
      <c r="M7" s="10">
        <v>105.8</v>
      </c>
      <c r="N7" s="10">
        <v>109.3</v>
      </c>
      <c r="O7" s="10">
        <v>107.1</v>
      </c>
      <c r="P7" s="10">
        <v>112</v>
      </c>
      <c r="Q7" s="10">
        <v>115.8</v>
      </c>
      <c r="R7" s="10">
        <v>112.9</v>
      </c>
      <c r="S7" s="10">
        <v>105.8</v>
      </c>
      <c r="T7" s="10">
        <v>109.7</v>
      </c>
      <c r="U7" s="10">
        <v>115.8</v>
      </c>
      <c r="V7" s="10">
        <v>116.8</v>
      </c>
      <c r="W7" s="10">
        <v>120.1</v>
      </c>
      <c r="X7" s="12">
        <v>119.6</v>
      </c>
      <c r="Y7" s="12">
        <v>122</v>
      </c>
      <c r="Z7" s="7"/>
      <c r="AA7" s="10">
        <v>368.9</v>
      </c>
      <c r="AB7" s="10">
        <v>394.7</v>
      </c>
      <c r="AC7" s="10">
        <f>SUM(F7:I7)</f>
        <v>411</v>
      </c>
      <c r="AD7" s="10">
        <f>SUM(J7:M7)</f>
        <v>414.6</v>
      </c>
      <c r="AE7" s="10">
        <f>SUM(N7:Q7)</f>
        <v>444.2</v>
      </c>
      <c r="AF7" s="10">
        <f>SUM(R7:U7)</f>
        <v>444.2</v>
      </c>
      <c r="AG7" s="10">
        <f>SUM(V7:Y7)</f>
        <v>478.5</v>
      </c>
    </row>
    <row r="8" spans="1:33" ht="15" customHeight="1" x14ac:dyDescent="0.5">
      <c r="A8" s="7" t="s">
        <v>8</v>
      </c>
      <c r="B8" s="11">
        <v>195.7</v>
      </c>
      <c r="C8" s="11">
        <v>249.7</v>
      </c>
      <c r="D8" s="11">
        <v>270.10000000000002</v>
      </c>
      <c r="E8" s="11">
        <v>281.5</v>
      </c>
      <c r="F8" s="11">
        <f t="shared" ref="F8:X8" si="0">F6-F7</f>
        <v>287.20000000000005</v>
      </c>
      <c r="G8" s="11">
        <f t="shared" si="0"/>
        <v>298.60000000000002</v>
      </c>
      <c r="H8" s="11">
        <f t="shared" si="0"/>
        <v>323.39999999999998</v>
      </c>
      <c r="I8" s="11">
        <f t="shared" si="0"/>
        <v>341.1</v>
      </c>
      <c r="J8" s="11">
        <f t="shared" si="0"/>
        <v>351.9</v>
      </c>
      <c r="K8" s="11">
        <f t="shared" si="0"/>
        <v>364.9</v>
      </c>
      <c r="L8" s="11">
        <f t="shared" si="0"/>
        <v>384.2</v>
      </c>
      <c r="M8" s="11">
        <f t="shared" si="0"/>
        <v>398.3</v>
      </c>
      <c r="N8" s="11">
        <f t="shared" si="0"/>
        <v>402.3</v>
      </c>
      <c r="O8" s="11">
        <f t="shared" si="0"/>
        <v>423.5</v>
      </c>
      <c r="P8" s="11">
        <f t="shared" si="0"/>
        <v>438.20000000000005</v>
      </c>
      <c r="Q8" s="11">
        <f t="shared" si="0"/>
        <v>449.7</v>
      </c>
      <c r="R8" s="11">
        <f t="shared" si="0"/>
        <v>449.5</v>
      </c>
      <c r="S8" s="11">
        <f t="shared" si="0"/>
        <v>466.90000000000003</v>
      </c>
      <c r="T8" s="11">
        <f t="shared" si="0"/>
        <v>481.3</v>
      </c>
      <c r="U8" s="11">
        <f t="shared" si="0"/>
        <v>482.99999999999994</v>
      </c>
      <c r="V8" s="11">
        <f t="shared" si="0"/>
        <v>494.3</v>
      </c>
      <c r="W8" s="11">
        <f t="shared" si="0"/>
        <v>502.4</v>
      </c>
      <c r="X8" s="11">
        <f t="shared" si="0"/>
        <v>513.4</v>
      </c>
      <c r="Y8" s="11">
        <f t="shared" ref="Y8" si="1">Y6-Y7</f>
        <v>513</v>
      </c>
      <c r="Z8" s="7"/>
      <c r="AA8" s="11">
        <v>737.9</v>
      </c>
      <c r="AB8" s="11">
        <v>997</v>
      </c>
      <c r="AC8" s="11">
        <f>AC6-AC7</f>
        <v>1250.3</v>
      </c>
      <c r="AD8" s="11">
        <f>AD6-AD7</f>
        <v>1499.3000000000002</v>
      </c>
      <c r="AE8" s="11">
        <f>AE6-AE7</f>
        <v>1713.7</v>
      </c>
      <c r="AF8" s="11">
        <f>AF6-AF7</f>
        <v>1880.6999999999996</v>
      </c>
      <c r="AG8" s="11">
        <f>AG6-AG7</f>
        <v>2023.1</v>
      </c>
    </row>
    <row r="9" spans="1:33" ht="15" customHeight="1" x14ac:dyDescent="0.5">
      <c r="A9" s="7" t="s">
        <v>9</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row>
    <row r="10" spans="1:33" ht="15" customHeight="1" x14ac:dyDescent="0.5">
      <c r="A10" s="9" t="s">
        <v>10</v>
      </c>
      <c r="B10" s="12">
        <v>378.5</v>
      </c>
      <c r="C10" s="12">
        <v>119.7</v>
      </c>
      <c r="D10" s="12">
        <v>133.19999999999999</v>
      </c>
      <c r="E10" s="12">
        <v>136.80000000000001</v>
      </c>
      <c r="F10" s="12">
        <v>150</v>
      </c>
      <c r="G10" s="12">
        <v>162.4</v>
      </c>
      <c r="H10" s="12">
        <v>172.8</v>
      </c>
      <c r="I10" s="12">
        <v>176.9</v>
      </c>
      <c r="J10" s="12">
        <v>181.8</v>
      </c>
      <c r="K10" s="12">
        <v>185.8</v>
      </c>
      <c r="L10" s="12">
        <v>183.3</v>
      </c>
      <c r="M10" s="12">
        <v>176.6</v>
      </c>
      <c r="N10" s="12">
        <v>181.2</v>
      </c>
      <c r="O10" s="12">
        <v>185.5</v>
      </c>
      <c r="P10" s="12">
        <v>187.3</v>
      </c>
      <c r="Q10" s="12">
        <v>201.9</v>
      </c>
      <c r="R10" s="12">
        <v>210.8</v>
      </c>
      <c r="S10" s="12">
        <v>215</v>
      </c>
      <c r="T10" s="12">
        <v>227.6</v>
      </c>
      <c r="U10" s="12">
        <v>238.5</v>
      </c>
      <c r="V10" s="12">
        <v>235.2</v>
      </c>
      <c r="W10" s="12">
        <v>262.8</v>
      </c>
      <c r="X10" s="12">
        <v>216.4</v>
      </c>
      <c r="Y10" s="12">
        <v>222.1</v>
      </c>
      <c r="Z10" s="7"/>
      <c r="AA10" s="12">
        <v>380.3</v>
      </c>
      <c r="AB10" s="12">
        <v>768.2</v>
      </c>
      <c r="AC10" s="12">
        <f>SUM(F10:I10)</f>
        <v>662.1</v>
      </c>
      <c r="AD10" s="12">
        <f>SUM(J10:M10)</f>
        <v>727.50000000000011</v>
      </c>
      <c r="AE10" s="12">
        <f>SUM(N10:Q10)</f>
        <v>755.9</v>
      </c>
      <c r="AF10" s="12">
        <f>SUM(R10:U10)</f>
        <v>891.9</v>
      </c>
      <c r="AG10" s="12">
        <f t="shared" ref="AG10:AG13" si="2">SUM(V10:Y10)</f>
        <v>936.5</v>
      </c>
    </row>
    <row r="11" spans="1:33" ht="15" customHeight="1" x14ac:dyDescent="0.5">
      <c r="A11" s="9" t="s">
        <v>11</v>
      </c>
      <c r="B11" s="12">
        <v>157</v>
      </c>
      <c r="C11" s="12">
        <v>87.4</v>
      </c>
      <c r="D11" s="12">
        <v>95</v>
      </c>
      <c r="E11" s="12">
        <v>100.2</v>
      </c>
      <c r="F11" s="12">
        <v>101.5</v>
      </c>
      <c r="G11" s="12">
        <v>107.3</v>
      </c>
      <c r="H11" s="12">
        <v>108.2</v>
      </c>
      <c r="I11" s="12">
        <v>106.3</v>
      </c>
      <c r="J11" s="12">
        <v>104.3</v>
      </c>
      <c r="K11" s="12">
        <v>102.8</v>
      </c>
      <c r="L11" s="12">
        <v>105.8</v>
      </c>
      <c r="M11" s="12">
        <v>109.9</v>
      </c>
      <c r="N11" s="12">
        <v>102.7</v>
      </c>
      <c r="O11" s="12">
        <v>100.8</v>
      </c>
      <c r="P11" s="12">
        <v>115.7</v>
      </c>
      <c r="Q11" s="12">
        <v>108.3</v>
      </c>
      <c r="R11" s="12">
        <v>95.7</v>
      </c>
      <c r="S11" s="12">
        <v>105</v>
      </c>
      <c r="T11" s="12">
        <v>103.6</v>
      </c>
      <c r="U11" s="12">
        <v>105.1</v>
      </c>
      <c r="V11" s="12">
        <v>119.2</v>
      </c>
      <c r="W11" s="12">
        <v>120.9</v>
      </c>
      <c r="X11" s="12">
        <v>106.3</v>
      </c>
      <c r="Y11" s="12">
        <v>119.6</v>
      </c>
      <c r="Z11" s="7"/>
      <c r="AA11" s="12">
        <v>314</v>
      </c>
      <c r="AB11" s="12">
        <v>439.6</v>
      </c>
      <c r="AC11" s="12">
        <f>SUM(F11:I11)</f>
        <v>423.3</v>
      </c>
      <c r="AD11" s="12">
        <f>SUM(J11:M11)</f>
        <v>422.79999999999995</v>
      </c>
      <c r="AE11" s="12">
        <f>SUM(N11:Q11)</f>
        <v>427.5</v>
      </c>
      <c r="AF11" s="12">
        <f>SUM(R11:U11)</f>
        <v>409.4</v>
      </c>
      <c r="AG11" s="12">
        <f t="shared" si="2"/>
        <v>466</v>
      </c>
    </row>
    <row r="12" spans="1:33" ht="15" customHeight="1" x14ac:dyDescent="0.5">
      <c r="A12" s="9" t="s">
        <v>12</v>
      </c>
      <c r="B12" s="12">
        <v>126.1</v>
      </c>
      <c r="C12" s="12">
        <v>49.8</v>
      </c>
      <c r="D12" s="12">
        <v>50.8</v>
      </c>
      <c r="E12" s="12">
        <v>56.5</v>
      </c>
      <c r="F12" s="12">
        <v>57</v>
      </c>
      <c r="G12" s="12">
        <v>62.9</v>
      </c>
      <c r="H12" s="12">
        <v>61</v>
      </c>
      <c r="I12" s="12">
        <v>64.5</v>
      </c>
      <c r="J12" s="12">
        <v>39</v>
      </c>
      <c r="K12" s="12">
        <v>63.5</v>
      </c>
      <c r="L12" s="12">
        <v>65.099999999999994</v>
      </c>
      <c r="M12" s="12">
        <v>60.2</v>
      </c>
      <c r="N12" s="12">
        <v>58.6</v>
      </c>
      <c r="O12" s="12">
        <v>52.8</v>
      </c>
      <c r="P12" s="12">
        <v>57.9</v>
      </c>
      <c r="Q12" s="12">
        <v>55.3</v>
      </c>
      <c r="R12" s="12">
        <v>53.5</v>
      </c>
      <c r="S12" s="12">
        <v>55.3</v>
      </c>
      <c r="T12" s="12">
        <v>56.8</v>
      </c>
      <c r="U12" s="12">
        <v>57.3</v>
      </c>
      <c r="V12" s="12">
        <v>55.8</v>
      </c>
      <c r="W12" s="12">
        <v>60</v>
      </c>
      <c r="X12" s="12">
        <v>60</v>
      </c>
      <c r="Y12" s="12">
        <v>61.3</v>
      </c>
      <c r="Z12" s="7"/>
      <c r="AA12" s="12">
        <v>157.30000000000001</v>
      </c>
      <c r="AB12" s="12">
        <v>283.2</v>
      </c>
      <c r="AC12" s="12">
        <f>SUM(F12:I12)</f>
        <v>245.4</v>
      </c>
      <c r="AD12" s="12">
        <f>SUM(J12:M12)</f>
        <v>227.8</v>
      </c>
      <c r="AE12" s="12">
        <f>SUM(N12:Q12)</f>
        <v>224.60000000000002</v>
      </c>
      <c r="AF12" s="12">
        <f>SUM(R12:U12)</f>
        <v>222.89999999999998</v>
      </c>
      <c r="AG12" s="12">
        <f t="shared" si="2"/>
        <v>237.10000000000002</v>
      </c>
    </row>
    <row r="13" spans="1:33" ht="15" customHeight="1" x14ac:dyDescent="0.5">
      <c r="A13" s="76" t="s">
        <v>185</v>
      </c>
      <c r="B13" s="10">
        <v>0</v>
      </c>
      <c r="C13" s="10">
        <v>0</v>
      </c>
      <c r="D13" s="10">
        <v>0</v>
      </c>
      <c r="E13" s="10">
        <v>0</v>
      </c>
      <c r="F13" s="10">
        <v>0</v>
      </c>
      <c r="G13" s="10">
        <v>0</v>
      </c>
      <c r="H13" s="10">
        <v>0</v>
      </c>
      <c r="I13" s="10">
        <v>0</v>
      </c>
      <c r="J13" s="10">
        <v>0</v>
      </c>
      <c r="K13" s="10">
        <v>0</v>
      </c>
      <c r="L13" s="10">
        <v>0</v>
      </c>
      <c r="M13" s="10">
        <v>398.2</v>
      </c>
      <c r="N13" s="10">
        <v>17.3</v>
      </c>
      <c r="O13" s="10">
        <v>0</v>
      </c>
      <c r="P13" s="10">
        <v>0</v>
      </c>
      <c r="Q13" s="10">
        <v>14</v>
      </c>
      <c r="R13" s="10">
        <v>0</v>
      </c>
      <c r="S13" s="10">
        <v>8.6999999999999993</v>
      </c>
      <c r="T13" s="10">
        <v>4</v>
      </c>
      <c r="U13" s="10">
        <v>162.5</v>
      </c>
      <c r="V13" s="10">
        <v>0</v>
      </c>
      <c r="W13" s="10">
        <v>2.2000000000000002</v>
      </c>
      <c r="X13" s="12">
        <v>0</v>
      </c>
      <c r="Y13" s="12">
        <v>-157.4</v>
      </c>
      <c r="Z13" s="7"/>
      <c r="AA13" s="10">
        <v>0</v>
      </c>
      <c r="AB13" s="10">
        <v>0</v>
      </c>
      <c r="AC13" s="10">
        <v>0</v>
      </c>
      <c r="AD13" s="13">
        <f>SUM(J13:M13)</f>
        <v>398.2</v>
      </c>
      <c r="AE13" s="13">
        <f>SUM(N13:Q13)</f>
        <v>31.3</v>
      </c>
      <c r="AF13" s="10">
        <f>SUM(R13:U13)</f>
        <v>175.2</v>
      </c>
      <c r="AG13" s="10">
        <f t="shared" si="2"/>
        <v>-155.20000000000002</v>
      </c>
    </row>
    <row r="14" spans="1:33" ht="15" customHeight="1" x14ac:dyDescent="0.5">
      <c r="A14" s="14" t="s">
        <v>13</v>
      </c>
      <c r="B14" s="15">
        <v>661.6</v>
      </c>
      <c r="C14" s="15">
        <v>256.89999999999998</v>
      </c>
      <c r="D14" s="15">
        <v>279</v>
      </c>
      <c r="E14" s="15">
        <v>293.5</v>
      </c>
      <c r="F14" s="15">
        <f t="shared" ref="F14:K14" si="3">SUM(F10:F12)</f>
        <v>308.5</v>
      </c>
      <c r="G14" s="15">
        <f t="shared" si="3"/>
        <v>332.59999999999997</v>
      </c>
      <c r="H14" s="15">
        <f t="shared" si="3"/>
        <v>342</v>
      </c>
      <c r="I14" s="15">
        <f t="shared" si="3"/>
        <v>347.7</v>
      </c>
      <c r="J14" s="15">
        <f t="shared" si="3"/>
        <v>325.10000000000002</v>
      </c>
      <c r="K14" s="15">
        <f t="shared" si="3"/>
        <v>352.1</v>
      </c>
      <c r="L14" s="15">
        <f t="shared" ref="L14:X14" si="4">SUM(L10:L13)</f>
        <v>354.20000000000005</v>
      </c>
      <c r="M14" s="15">
        <f t="shared" si="4"/>
        <v>744.9</v>
      </c>
      <c r="N14" s="15">
        <f t="shared" si="4"/>
        <v>359.8</v>
      </c>
      <c r="O14" s="15">
        <f t="shared" si="4"/>
        <v>339.1</v>
      </c>
      <c r="P14" s="15">
        <f t="shared" si="4"/>
        <v>360.9</v>
      </c>
      <c r="Q14" s="15">
        <f t="shared" si="4"/>
        <v>379.5</v>
      </c>
      <c r="R14" s="15">
        <f t="shared" si="4"/>
        <v>360</v>
      </c>
      <c r="S14" s="15">
        <f t="shared" si="4"/>
        <v>384</v>
      </c>
      <c r="T14" s="15">
        <f t="shared" si="4"/>
        <v>392</v>
      </c>
      <c r="U14" s="15">
        <f t="shared" si="4"/>
        <v>563.40000000000009</v>
      </c>
      <c r="V14" s="15">
        <f t="shared" si="4"/>
        <v>410.2</v>
      </c>
      <c r="W14" s="15">
        <f t="shared" si="4"/>
        <v>445.90000000000003</v>
      </c>
      <c r="X14" s="15">
        <f t="shared" si="4"/>
        <v>382.7</v>
      </c>
      <c r="Y14" s="15">
        <f t="shared" ref="Y14" si="5">SUM(Y10:Y13)</f>
        <v>245.6</v>
      </c>
      <c r="Z14" s="7"/>
      <c r="AA14" s="15">
        <v>851.6</v>
      </c>
      <c r="AB14" s="15">
        <v>1491</v>
      </c>
      <c r="AC14" s="15">
        <f>SUM(AC10:AC12)</f>
        <v>1330.8000000000002</v>
      </c>
      <c r="AD14" s="15">
        <f>SUM(AD10:AD13)</f>
        <v>1776.3000000000002</v>
      </c>
      <c r="AE14" s="15">
        <f>SUM(AE10:AE13)</f>
        <v>1439.3</v>
      </c>
      <c r="AF14" s="15">
        <f>SUM(AF10:AF13)</f>
        <v>1699.3999999999999</v>
      </c>
      <c r="AG14" s="15">
        <f>SUM(AG10:AG13)</f>
        <v>1484.3999999999999</v>
      </c>
    </row>
    <row r="15" spans="1:33" ht="15" customHeight="1" x14ac:dyDescent="0.5">
      <c r="A15" s="14" t="s">
        <v>14</v>
      </c>
      <c r="B15" s="8">
        <v>-465.9</v>
      </c>
      <c r="C15" s="8">
        <v>-7.2</v>
      </c>
      <c r="D15" s="8">
        <v>-8.9</v>
      </c>
      <c r="E15" s="8">
        <v>-12</v>
      </c>
      <c r="F15" s="8">
        <f t="shared" ref="F15:L15" si="6">F8-F14</f>
        <v>-21.299999999999955</v>
      </c>
      <c r="G15" s="8">
        <f t="shared" si="6"/>
        <v>-33.999999999999943</v>
      </c>
      <c r="H15" s="8">
        <f t="shared" si="6"/>
        <v>-18.600000000000023</v>
      </c>
      <c r="I15" s="8">
        <f t="shared" si="6"/>
        <v>-6.5999999999999659</v>
      </c>
      <c r="J15" s="8">
        <f t="shared" si="6"/>
        <v>26.799999999999955</v>
      </c>
      <c r="K15" s="8">
        <f t="shared" si="6"/>
        <v>12.799999999999955</v>
      </c>
      <c r="L15" s="8">
        <f t="shared" si="6"/>
        <v>29.999999999999943</v>
      </c>
      <c r="M15" s="8">
        <v>-346.6</v>
      </c>
      <c r="N15" s="8">
        <v>42.5</v>
      </c>
      <c r="O15" s="8">
        <f>O8-O14</f>
        <v>84.399999999999977</v>
      </c>
      <c r="P15" s="8">
        <f>P8-P14</f>
        <v>77.300000000000068</v>
      </c>
      <c r="Q15" s="8">
        <v>70.2</v>
      </c>
      <c r="R15" s="8">
        <v>89.5</v>
      </c>
      <c r="S15" s="8">
        <f t="shared" ref="S15:X15" si="7">S8-S14</f>
        <v>82.900000000000034</v>
      </c>
      <c r="T15" s="8">
        <f t="shared" si="7"/>
        <v>89.300000000000011</v>
      </c>
      <c r="U15" s="8">
        <f t="shared" si="7"/>
        <v>-80.400000000000148</v>
      </c>
      <c r="V15" s="8">
        <f t="shared" si="7"/>
        <v>84.100000000000023</v>
      </c>
      <c r="W15" s="8">
        <f t="shared" si="7"/>
        <v>56.499999999999943</v>
      </c>
      <c r="X15" s="8">
        <f t="shared" si="7"/>
        <v>130.69999999999999</v>
      </c>
      <c r="Y15" s="8">
        <f t="shared" ref="Y15" si="8">Y8-Y14</f>
        <v>267.39999999999998</v>
      </c>
      <c r="Z15" s="7"/>
      <c r="AA15" s="8">
        <v>-113.7</v>
      </c>
      <c r="AB15" s="8">
        <v>-494</v>
      </c>
      <c r="AC15" s="8">
        <f>AC8-AC14</f>
        <v>-80.500000000000227</v>
      </c>
      <c r="AD15" s="8">
        <f>SUM(J15:M15)</f>
        <v>-277.00000000000017</v>
      </c>
      <c r="AE15" s="8">
        <f>SUM(N15:Q15)</f>
        <v>274.40000000000003</v>
      </c>
      <c r="AF15" s="8">
        <f>SUM(R15:U15)</f>
        <v>181.2999999999999</v>
      </c>
      <c r="AG15" s="8">
        <f>SUM(V15:Y15)</f>
        <v>538.69999999999993</v>
      </c>
    </row>
    <row r="16" spans="1:33" ht="15" customHeight="1" x14ac:dyDescent="0.5">
      <c r="A16" s="14" t="s">
        <v>15</v>
      </c>
      <c r="B16" s="12">
        <v>-1.2</v>
      </c>
      <c r="C16" s="12">
        <v>2</v>
      </c>
      <c r="D16" s="12">
        <v>2.4</v>
      </c>
      <c r="E16" s="12">
        <v>3.9</v>
      </c>
      <c r="F16" s="12">
        <v>3.7</v>
      </c>
      <c r="G16" s="12">
        <v>3.2</v>
      </c>
      <c r="H16" s="12">
        <v>3</v>
      </c>
      <c r="I16" s="12">
        <v>2.6</v>
      </c>
      <c r="J16" s="12">
        <v>2.4</v>
      </c>
      <c r="K16" s="12">
        <v>0.1</v>
      </c>
      <c r="L16" s="12">
        <v>0.1</v>
      </c>
      <c r="M16" s="12">
        <v>-0.9</v>
      </c>
      <c r="N16" s="12">
        <v>-1.2</v>
      </c>
      <c r="O16" s="12">
        <v>-0.9</v>
      </c>
      <c r="P16" s="12">
        <v>-1.7</v>
      </c>
      <c r="Q16" s="12">
        <v>-1.4</v>
      </c>
      <c r="R16" s="12">
        <v>-1.4</v>
      </c>
      <c r="S16" s="12">
        <v>-0.5</v>
      </c>
      <c r="T16" s="12">
        <v>1.7</v>
      </c>
      <c r="U16" s="12">
        <v>3.5</v>
      </c>
      <c r="V16" s="12">
        <v>3.9</v>
      </c>
      <c r="W16" s="12">
        <v>3.7</v>
      </c>
      <c r="X16" s="12">
        <v>5</v>
      </c>
      <c r="Y16" s="12">
        <v>6.8</v>
      </c>
      <c r="Z16" s="7"/>
      <c r="AA16" s="12">
        <v>-11</v>
      </c>
      <c r="AB16" s="12">
        <v>7.1</v>
      </c>
      <c r="AC16" s="12">
        <f>SUM(F16:I16)</f>
        <v>12.5</v>
      </c>
      <c r="AD16" s="12">
        <f>SUM(J16:M16)</f>
        <v>1.7000000000000002</v>
      </c>
      <c r="AE16" s="12">
        <f>SUM(N16:Q16)</f>
        <v>-5.1999999999999993</v>
      </c>
      <c r="AF16" s="12">
        <f>SUM(R16:U16)</f>
        <v>3.3</v>
      </c>
      <c r="AG16" s="12">
        <f t="shared" ref="AG16:AG17" si="9">SUM(V16:Y16)</f>
        <v>19.399999999999999</v>
      </c>
    </row>
    <row r="17" spans="1:33" ht="15" customHeight="1" x14ac:dyDescent="0.5">
      <c r="A17" s="14" t="s">
        <v>16</v>
      </c>
      <c r="B17" s="10">
        <v>3.4</v>
      </c>
      <c r="C17" s="10">
        <v>2.2000000000000002</v>
      </c>
      <c r="D17" s="10">
        <v>0.5</v>
      </c>
      <c r="E17" s="10">
        <v>0.7</v>
      </c>
      <c r="F17" s="10">
        <v>4.2</v>
      </c>
      <c r="G17" s="10">
        <v>10</v>
      </c>
      <c r="H17" s="10">
        <v>0.2</v>
      </c>
      <c r="I17" s="10">
        <v>1.6</v>
      </c>
      <c r="J17" s="10">
        <v>10.6</v>
      </c>
      <c r="K17" s="10">
        <v>9</v>
      </c>
      <c r="L17" s="10">
        <v>3.5</v>
      </c>
      <c r="M17" s="10">
        <v>2</v>
      </c>
      <c r="N17" s="10">
        <v>5.0999999999999996</v>
      </c>
      <c r="O17" s="10">
        <v>7.5</v>
      </c>
      <c r="P17" s="10">
        <v>0.5</v>
      </c>
      <c r="Q17" s="10">
        <v>17</v>
      </c>
      <c r="R17" s="10">
        <v>5.7</v>
      </c>
      <c r="S17" s="10">
        <v>-3.3</v>
      </c>
      <c r="T17" s="10">
        <v>7.2</v>
      </c>
      <c r="U17" s="10">
        <v>-1.5</v>
      </c>
      <c r="V17" s="10">
        <v>-0.4</v>
      </c>
      <c r="W17" s="10">
        <v>-1.2</v>
      </c>
      <c r="X17" s="12">
        <v>-0.2</v>
      </c>
      <c r="Y17" s="12">
        <v>-1.9</v>
      </c>
      <c r="Z17" s="7"/>
      <c r="AA17" s="10">
        <v>13.2</v>
      </c>
      <c r="AB17" s="10">
        <v>6.8</v>
      </c>
      <c r="AC17" s="10">
        <f>SUM(F17:I17)</f>
        <v>15.999999999999998</v>
      </c>
      <c r="AD17" s="10">
        <f>SUM(J17:M17)</f>
        <v>25.1</v>
      </c>
      <c r="AE17" s="10">
        <f>SUM(N17:Q17)</f>
        <v>30.1</v>
      </c>
      <c r="AF17" s="10">
        <f>SUM(R17:U17)</f>
        <v>8.1000000000000014</v>
      </c>
      <c r="AG17" s="10">
        <f t="shared" si="9"/>
        <v>-3.7</v>
      </c>
    </row>
    <row r="18" spans="1:33" ht="15" customHeight="1" x14ac:dyDescent="0.5">
      <c r="A18" s="14" t="s">
        <v>17</v>
      </c>
      <c r="B18" s="11">
        <v>-463.7</v>
      </c>
      <c r="C18" s="11">
        <v>-3</v>
      </c>
      <c r="D18" s="11">
        <v>-6</v>
      </c>
      <c r="E18" s="11">
        <v>-7.4</v>
      </c>
      <c r="F18" s="11">
        <f t="shared" ref="F18:X18" si="10">SUM(F15:F17)</f>
        <v>-13.399999999999956</v>
      </c>
      <c r="G18" s="11">
        <f t="shared" si="10"/>
        <v>-20.799999999999944</v>
      </c>
      <c r="H18" s="11">
        <f t="shared" si="10"/>
        <v>-15.400000000000023</v>
      </c>
      <c r="I18" s="11">
        <f t="shared" si="10"/>
        <v>-2.3999999999999657</v>
      </c>
      <c r="J18" s="11">
        <f t="shared" si="10"/>
        <v>39.799999999999955</v>
      </c>
      <c r="K18" s="11">
        <f t="shared" si="10"/>
        <v>21.899999999999956</v>
      </c>
      <c r="L18" s="11">
        <f t="shared" si="10"/>
        <v>33.599999999999945</v>
      </c>
      <c r="M18" s="11">
        <f t="shared" si="10"/>
        <v>-345.5</v>
      </c>
      <c r="N18" s="11">
        <f t="shared" si="10"/>
        <v>46.4</v>
      </c>
      <c r="O18" s="11">
        <f t="shared" si="10"/>
        <v>90.999999999999972</v>
      </c>
      <c r="P18" s="11">
        <f t="shared" si="10"/>
        <v>76.100000000000065</v>
      </c>
      <c r="Q18" s="11">
        <f t="shared" si="10"/>
        <v>85.8</v>
      </c>
      <c r="R18" s="11">
        <f t="shared" si="10"/>
        <v>93.8</v>
      </c>
      <c r="S18" s="11">
        <f t="shared" si="10"/>
        <v>79.100000000000037</v>
      </c>
      <c r="T18" s="11">
        <f t="shared" si="10"/>
        <v>98.200000000000017</v>
      </c>
      <c r="U18" s="11">
        <f t="shared" si="10"/>
        <v>-78.400000000000148</v>
      </c>
      <c r="V18" s="11">
        <f t="shared" si="10"/>
        <v>87.600000000000023</v>
      </c>
      <c r="W18" s="11">
        <f t="shared" si="10"/>
        <v>58.999999999999943</v>
      </c>
      <c r="X18" s="11">
        <f t="shared" si="10"/>
        <v>135.5</v>
      </c>
      <c r="Y18" s="11">
        <f t="shared" ref="Y18" si="11">SUM(Y15:Y17)</f>
        <v>272.3</v>
      </c>
      <c r="Z18" s="7"/>
      <c r="AA18" s="11">
        <v>-111.5</v>
      </c>
      <c r="AB18" s="11">
        <v>-480.1</v>
      </c>
      <c r="AC18" s="11">
        <f>SUM(AC15:AC17)</f>
        <v>-52.000000000000227</v>
      </c>
      <c r="AD18" s="11">
        <f>SUM(J18:M18)</f>
        <v>-250.20000000000016</v>
      </c>
      <c r="AE18" s="11">
        <f>SUM(N18:Q18)</f>
        <v>299.30000000000007</v>
      </c>
      <c r="AF18" s="11">
        <f>SUM(R18:U18)</f>
        <v>192.69999999999987</v>
      </c>
      <c r="AG18" s="11">
        <f>SUM(V18:Y18)</f>
        <v>554.4</v>
      </c>
    </row>
    <row r="19" spans="1:33" ht="15" customHeight="1" x14ac:dyDescent="0.5">
      <c r="A19" s="14" t="s">
        <v>18</v>
      </c>
      <c r="B19" s="10">
        <v>-1.8</v>
      </c>
      <c r="C19" s="10">
        <v>-1.1000000000000001</v>
      </c>
      <c r="D19" s="10">
        <v>0.2</v>
      </c>
      <c r="E19" s="10">
        <v>-2.1</v>
      </c>
      <c r="F19" s="10">
        <v>5.7</v>
      </c>
      <c r="G19" s="10">
        <v>-0.6</v>
      </c>
      <c r="H19" s="10">
        <v>-1.6</v>
      </c>
      <c r="I19" s="10">
        <v>-4.2</v>
      </c>
      <c r="J19" s="10">
        <v>-0.5</v>
      </c>
      <c r="K19" s="10">
        <v>-4.4000000000000004</v>
      </c>
      <c r="L19" s="10">
        <v>-0.9</v>
      </c>
      <c r="M19" s="10">
        <v>-0.3</v>
      </c>
      <c r="N19" s="10">
        <v>1.2</v>
      </c>
      <c r="O19" s="10">
        <v>-3</v>
      </c>
      <c r="P19" s="10">
        <v>-0.5</v>
      </c>
      <c r="Q19" s="10">
        <v>38.799999999999997</v>
      </c>
      <c r="R19" s="10">
        <v>-14.1</v>
      </c>
      <c r="S19" s="10">
        <v>-17.100000000000001</v>
      </c>
      <c r="T19" s="10">
        <v>-15</v>
      </c>
      <c r="U19" s="10">
        <v>406.7</v>
      </c>
      <c r="V19" s="10">
        <v>-18.600000000000001</v>
      </c>
      <c r="W19" s="10">
        <v>-15.8</v>
      </c>
      <c r="X19" s="12">
        <v>-21.4</v>
      </c>
      <c r="Y19" s="12">
        <v>-45</v>
      </c>
      <c r="Z19" s="7"/>
      <c r="AA19" s="10">
        <v>-0.2</v>
      </c>
      <c r="AB19" s="10">
        <v>-4.8</v>
      </c>
      <c r="AC19" s="10">
        <f>SUM(F19:I19)</f>
        <v>-0.69999999999999973</v>
      </c>
      <c r="AD19" s="10">
        <f>SUM(J19:M19)</f>
        <v>-6.1000000000000005</v>
      </c>
      <c r="AE19" s="10">
        <f>SUM(N19:Q19)</f>
        <v>36.5</v>
      </c>
      <c r="AF19" s="10">
        <f>SUM(R19:U19)</f>
        <v>360.5</v>
      </c>
      <c r="AG19" s="10">
        <f>SUM(V19:Y19)</f>
        <v>-100.80000000000001</v>
      </c>
    </row>
    <row r="20" spans="1:33" ht="15.9" customHeight="1" thickBot="1" x14ac:dyDescent="0.55000000000000004">
      <c r="A20" s="14" t="s">
        <v>19</v>
      </c>
      <c r="B20" s="16">
        <v>-465.5</v>
      </c>
      <c r="C20" s="16">
        <v>-4.0999999999999996</v>
      </c>
      <c r="D20" s="16">
        <v>-5.8</v>
      </c>
      <c r="E20" s="16">
        <v>-9.5</v>
      </c>
      <c r="F20" s="16">
        <f t="shared" ref="F20:X20" si="12">SUM(F18:F19)</f>
        <v>-7.6999999999999558</v>
      </c>
      <c r="G20" s="16">
        <f t="shared" si="12"/>
        <v>-21.399999999999945</v>
      </c>
      <c r="H20" s="16">
        <f t="shared" si="12"/>
        <v>-17.000000000000025</v>
      </c>
      <c r="I20" s="16">
        <f t="shared" si="12"/>
        <v>-6.5999999999999659</v>
      </c>
      <c r="J20" s="16">
        <f t="shared" si="12"/>
        <v>39.299999999999955</v>
      </c>
      <c r="K20" s="16">
        <f t="shared" si="12"/>
        <v>17.499999999999957</v>
      </c>
      <c r="L20" s="16">
        <f t="shared" si="12"/>
        <v>32.699999999999946</v>
      </c>
      <c r="M20" s="16">
        <f t="shared" si="12"/>
        <v>-345.8</v>
      </c>
      <c r="N20" s="16">
        <f t="shared" si="12"/>
        <v>47.6</v>
      </c>
      <c r="O20" s="16">
        <f t="shared" si="12"/>
        <v>87.999999999999972</v>
      </c>
      <c r="P20" s="16">
        <f t="shared" si="12"/>
        <v>75.600000000000065</v>
      </c>
      <c r="Q20" s="16">
        <f t="shared" si="12"/>
        <v>124.6</v>
      </c>
      <c r="R20" s="16">
        <f t="shared" si="12"/>
        <v>79.7</v>
      </c>
      <c r="S20" s="16">
        <f t="shared" si="12"/>
        <v>62.000000000000036</v>
      </c>
      <c r="T20" s="16">
        <f t="shared" si="12"/>
        <v>83.200000000000017</v>
      </c>
      <c r="U20" s="16">
        <f t="shared" si="12"/>
        <v>328.29999999999984</v>
      </c>
      <c r="V20" s="16">
        <f t="shared" si="12"/>
        <v>69.000000000000028</v>
      </c>
      <c r="W20" s="16">
        <f t="shared" si="12"/>
        <v>43.199999999999946</v>
      </c>
      <c r="X20" s="16">
        <f t="shared" si="12"/>
        <v>114.1</v>
      </c>
      <c r="Y20" s="16">
        <f t="shared" ref="Y20" si="13">SUM(Y18:Y19)</f>
        <v>227.3</v>
      </c>
      <c r="Z20" s="7"/>
      <c r="AA20" s="16">
        <v>-111.7</v>
      </c>
      <c r="AB20" s="16">
        <v>-484.9</v>
      </c>
      <c r="AC20" s="16">
        <f>SUM(AC18:AC19)</f>
        <v>-52.70000000000023</v>
      </c>
      <c r="AD20" s="16">
        <f>SUM(AD18:AD19)</f>
        <v>-256.30000000000018</v>
      </c>
      <c r="AE20" s="16">
        <f>SUM(AE18:AE19)</f>
        <v>335.80000000000007</v>
      </c>
      <c r="AF20" s="16">
        <f>SUM(AF18:AF19)</f>
        <v>553.19999999999982</v>
      </c>
      <c r="AG20" s="16">
        <f>SUM(AG18:AG19)</f>
        <v>453.59999999999997</v>
      </c>
    </row>
    <row r="21" spans="1:33" ht="15.9" customHeight="1" thickTop="1" x14ac:dyDescent="0.5">
      <c r="A21" s="14"/>
      <c r="B21" s="27"/>
      <c r="C21" s="27"/>
      <c r="D21" s="27"/>
      <c r="E21" s="27"/>
      <c r="F21" s="27"/>
      <c r="G21" s="27"/>
      <c r="H21" s="27"/>
      <c r="I21" s="27"/>
      <c r="J21" s="27"/>
      <c r="K21" s="27"/>
      <c r="L21" s="27"/>
      <c r="M21" s="27"/>
      <c r="N21" s="27"/>
      <c r="O21" s="27"/>
      <c r="P21" s="27"/>
      <c r="Q21" s="27"/>
      <c r="R21" s="27"/>
      <c r="S21" s="27"/>
      <c r="T21" s="27"/>
      <c r="U21" s="27"/>
      <c r="V21" s="27"/>
      <c r="W21" s="27"/>
      <c r="X21" s="7"/>
      <c r="Y21" s="7"/>
      <c r="Z21" s="7"/>
      <c r="AA21" s="27"/>
      <c r="AB21" s="27"/>
      <c r="AC21" s="27"/>
      <c r="AD21" s="27"/>
      <c r="AE21" s="27"/>
      <c r="AF21" s="27"/>
      <c r="AG21" s="27"/>
    </row>
    <row r="22" spans="1:33" ht="15" customHeight="1" x14ac:dyDescent="0.5">
      <c r="A22" s="14"/>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row>
    <row r="23" spans="1:33" ht="15" customHeight="1" x14ac:dyDescent="0.5">
      <c r="A23" s="2" t="s">
        <v>20</v>
      </c>
      <c r="B23" s="4"/>
      <c r="C23" s="4"/>
      <c r="D23" s="4"/>
      <c r="E23" s="4"/>
      <c r="F23" s="4"/>
      <c r="G23" s="4"/>
      <c r="H23" s="4"/>
      <c r="I23" s="4"/>
      <c r="J23" s="4"/>
      <c r="K23" s="4"/>
      <c r="L23" s="4"/>
      <c r="M23" s="4"/>
      <c r="N23" s="4"/>
      <c r="O23" s="4"/>
      <c r="P23" s="4"/>
      <c r="Q23" s="4"/>
      <c r="R23" s="4"/>
      <c r="S23" s="4"/>
      <c r="T23" s="4"/>
      <c r="U23" s="4"/>
      <c r="V23" s="4"/>
      <c r="W23" s="4"/>
      <c r="X23" s="4"/>
      <c r="Y23" s="4"/>
      <c r="Z23" s="7"/>
      <c r="AA23" s="81"/>
      <c r="AB23" s="81"/>
      <c r="AC23" s="7"/>
      <c r="AD23" s="7"/>
      <c r="AE23" s="7"/>
      <c r="AF23" s="7"/>
      <c r="AG23" s="7"/>
    </row>
    <row r="24" spans="1:33" ht="15" customHeight="1" x14ac:dyDescent="0.5">
      <c r="A24" s="7"/>
      <c r="B24" s="5">
        <v>43190</v>
      </c>
      <c r="C24" s="5">
        <v>43281</v>
      </c>
      <c r="D24" s="5">
        <v>43373</v>
      </c>
      <c r="E24" s="5">
        <v>43465</v>
      </c>
      <c r="F24" s="5">
        <f t="shared" ref="F24:L24" si="14">F4</f>
        <v>43555</v>
      </c>
      <c r="G24" s="5">
        <f t="shared" si="14"/>
        <v>43646</v>
      </c>
      <c r="H24" s="5">
        <f t="shared" si="14"/>
        <v>43738</v>
      </c>
      <c r="I24" s="5">
        <f t="shared" si="14"/>
        <v>43830</v>
      </c>
      <c r="J24" s="5">
        <f t="shared" si="14"/>
        <v>43921</v>
      </c>
      <c r="K24" s="5">
        <f t="shared" si="14"/>
        <v>44012</v>
      </c>
      <c r="L24" s="5">
        <f t="shared" si="14"/>
        <v>44104</v>
      </c>
      <c r="M24" s="5">
        <v>44196</v>
      </c>
      <c r="N24" s="5">
        <f>N4</f>
        <v>44286</v>
      </c>
      <c r="O24" s="5">
        <f>$O$4</f>
        <v>44377</v>
      </c>
      <c r="P24" s="5">
        <f>P4</f>
        <v>44469</v>
      </c>
      <c r="Q24" s="5">
        <f>Q4</f>
        <v>44561</v>
      </c>
      <c r="R24" s="5">
        <v>44651</v>
      </c>
      <c r="S24" s="5">
        <f t="shared" ref="S24:X24" si="15">S4</f>
        <v>44742</v>
      </c>
      <c r="T24" s="5">
        <f t="shared" si="15"/>
        <v>44834</v>
      </c>
      <c r="U24" s="5">
        <f t="shared" si="15"/>
        <v>44926</v>
      </c>
      <c r="V24" s="5">
        <f t="shared" si="15"/>
        <v>45016</v>
      </c>
      <c r="W24" s="5">
        <f t="shared" si="15"/>
        <v>45107</v>
      </c>
      <c r="X24" s="5">
        <f t="shared" si="15"/>
        <v>45199</v>
      </c>
      <c r="Y24" s="5">
        <f t="shared" ref="Y24" si="16">Y4</f>
        <v>45291</v>
      </c>
      <c r="Z24" s="7"/>
      <c r="AA24" s="5">
        <v>43100</v>
      </c>
      <c r="AB24" s="5">
        <v>43465</v>
      </c>
      <c r="AC24" s="5">
        <f>AC4</f>
        <v>43830</v>
      </c>
      <c r="AD24" s="5">
        <f>AD4</f>
        <v>44196</v>
      </c>
      <c r="AE24" s="5">
        <f>AE4</f>
        <v>44561</v>
      </c>
      <c r="AF24" s="5">
        <f>AF4</f>
        <v>44926</v>
      </c>
      <c r="AG24" s="5">
        <f>AG4</f>
        <v>45291</v>
      </c>
    </row>
    <row r="25" spans="1:33" ht="15" customHeight="1" x14ac:dyDescent="0.5">
      <c r="A25" s="14" t="s">
        <v>21</v>
      </c>
      <c r="B25" s="8">
        <v>120.6</v>
      </c>
      <c r="C25" s="8">
        <v>89.5</v>
      </c>
      <c r="D25" s="8">
        <v>90.2</v>
      </c>
      <c r="E25" s="8">
        <v>94.4</v>
      </c>
      <c r="F25" s="8">
        <v>98.4</v>
      </c>
      <c r="G25" s="8">
        <f t="shared" ref="G25:L25" si="17">G7</f>
        <v>102.9</v>
      </c>
      <c r="H25" s="8">
        <f t="shared" si="17"/>
        <v>104.8</v>
      </c>
      <c r="I25" s="8">
        <f t="shared" si="17"/>
        <v>104.9</v>
      </c>
      <c r="J25" s="8">
        <f t="shared" si="17"/>
        <v>103.1</v>
      </c>
      <c r="K25" s="8">
        <f t="shared" si="17"/>
        <v>102.5</v>
      </c>
      <c r="L25" s="8">
        <f t="shared" si="17"/>
        <v>103.2</v>
      </c>
      <c r="M25" s="8">
        <v>105.8</v>
      </c>
      <c r="N25" s="8">
        <f>N7</f>
        <v>109.3</v>
      </c>
      <c r="O25" s="8">
        <f>O7</f>
        <v>107.1</v>
      </c>
      <c r="P25" s="8">
        <f>P7</f>
        <v>112</v>
      </c>
      <c r="Q25" s="8">
        <v>115.8</v>
      </c>
      <c r="R25" s="8">
        <v>112.9</v>
      </c>
      <c r="S25" s="8">
        <f t="shared" ref="S25:X25" si="18">S7</f>
        <v>105.8</v>
      </c>
      <c r="T25" s="8">
        <f t="shared" si="18"/>
        <v>109.7</v>
      </c>
      <c r="U25" s="8">
        <f t="shared" si="18"/>
        <v>115.8</v>
      </c>
      <c r="V25" s="8">
        <f t="shared" si="18"/>
        <v>116.8</v>
      </c>
      <c r="W25" s="8">
        <f t="shared" si="18"/>
        <v>120.1</v>
      </c>
      <c r="X25" s="8">
        <f t="shared" si="18"/>
        <v>119.6</v>
      </c>
      <c r="Y25" s="8">
        <f t="shared" ref="Y25" si="19">Y7</f>
        <v>122</v>
      </c>
      <c r="Z25" s="7"/>
      <c r="AA25" s="8">
        <v>368.9</v>
      </c>
      <c r="AB25" s="8">
        <v>394.7</v>
      </c>
      <c r="AC25" s="8">
        <f>AC7</f>
        <v>411</v>
      </c>
      <c r="AD25" s="8">
        <f>SUM(J25:M25)</f>
        <v>414.6</v>
      </c>
      <c r="AE25" s="8">
        <f>SUM(N25:Q25)</f>
        <v>444.2</v>
      </c>
      <c r="AF25" s="8">
        <f>SUM(R25:U25)</f>
        <v>444.2</v>
      </c>
      <c r="AG25" s="8">
        <f t="shared" ref="AG25:AG29" si="20">SUM(V25:Y25)</f>
        <v>478.5</v>
      </c>
    </row>
    <row r="26" spans="1:33" ht="15" customHeight="1" x14ac:dyDescent="0.5">
      <c r="A26" s="14" t="s">
        <v>22</v>
      </c>
      <c r="B26" s="12">
        <v>-37.799999999999997</v>
      </c>
      <c r="C26" s="12">
        <v>-2.9</v>
      </c>
      <c r="D26" s="12">
        <v>-3.2</v>
      </c>
      <c r="E26" s="12">
        <v>-3.1</v>
      </c>
      <c r="F26" s="12">
        <v>-3</v>
      </c>
      <c r="G26" s="12">
        <v>-4.7</v>
      </c>
      <c r="H26" s="12">
        <v>-4.0999999999999996</v>
      </c>
      <c r="I26" s="12">
        <v>-4</v>
      </c>
      <c r="J26" s="12">
        <v>-3.5</v>
      </c>
      <c r="K26" s="12">
        <v>-4.5</v>
      </c>
      <c r="L26" s="12">
        <v>-4.5999999999999996</v>
      </c>
      <c r="M26" s="12">
        <v>-4.5</v>
      </c>
      <c r="N26" s="12">
        <v>-5.4</v>
      </c>
      <c r="O26" s="12">
        <v>-5.9</v>
      </c>
      <c r="P26" s="12">
        <v>-6</v>
      </c>
      <c r="Q26" s="12">
        <v>-5.9</v>
      </c>
      <c r="R26" s="12">
        <v>-5.7</v>
      </c>
      <c r="S26" s="12">
        <v>-6.7</v>
      </c>
      <c r="T26" s="12">
        <v>-6.4</v>
      </c>
      <c r="U26" s="12">
        <v>-5.9</v>
      </c>
      <c r="V26" s="12">
        <v>-5.4</v>
      </c>
      <c r="W26" s="12">
        <v>-6.4</v>
      </c>
      <c r="X26" s="12">
        <v>-5.8</v>
      </c>
      <c r="Y26" s="12">
        <v>-5.7</v>
      </c>
      <c r="Z26" s="7"/>
      <c r="AA26" s="12">
        <v>-12.2</v>
      </c>
      <c r="AB26" s="12">
        <v>-47</v>
      </c>
      <c r="AC26" s="12">
        <f>SUM(F26:I26)</f>
        <v>-15.8</v>
      </c>
      <c r="AD26" s="12">
        <f>SUM(J26:M26)</f>
        <v>-17.100000000000001</v>
      </c>
      <c r="AE26" s="12">
        <f>SUM(N26:Q26)</f>
        <v>-23.200000000000003</v>
      </c>
      <c r="AF26" s="12">
        <f>SUM(R26:U26)</f>
        <v>-24.700000000000003</v>
      </c>
      <c r="AG26" s="12">
        <f t="shared" si="20"/>
        <v>-23.3</v>
      </c>
    </row>
    <row r="27" spans="1:33" ht="15" customHeight="1" x14ac:dyDescent="0.5">
      <c r="A27" s="14" t="s">
        <v>23</v>
      </c>
      <c r="B27" s="12">
        <v>-1.1000000000000001</v>
      </c>
      <c r="C27" s="12">
        <v>0</v>
      </c>
      <c r="D27" s="12">
        <v>0</v>
      </c>
      <c r="E27" s="12">
        <v>0</v>
      </c>
      <c r="F27" s="12">
        <v>0</v>
      </c>
      <c r="G27" s="12">
        <v>0</v>
      </c>
      <c r="H27" s="12">
        <v>0</v>
      </c>
      <c r="I27" s="12">
        <v>0</v>
      </c>
      <c r="J27" s="12">
        <v>0</v>
      </c>
      <c r="K27" s="12">
        <v>0</v>
      </c>
      <c r="L27" s="12">
        <v>0</v>
      </c>
      <c r="M27" s="12">
        <v>0</v>
      </c>
      <c r="N27" s="12">
        <v>0</v>
      </c>
      <c r="O27" s="12">
        <v>0</v>
      </c>
      <c r="P27" s="12">
        <v>0</v>
      </c>
      <c r="Q27" s="12">
        <v>0</v>
      </c>
      <c r="R27" s="12">
        <v>0</v>
      </c>
      <c r="S27" s="12">
        <v>0</v>
      </c>
      <c r="T27" s="12">
        <v>0</v>
      </c>
      <c r="U27" s="12">
        <v>0</v>
      </c>
      <c r="V27" s="12">
        <v>0</v>
      </c>
      <c r="W27" s="12">
        <v>0</v>
      </c>
      <c r="X27" s="12">
        <v>0</v>
      </c>
      <c r="Y27" s="12">
        <v>0</v>
      </c>
      <c r="Z27" s="7"/>
      <c r="AA27" s="12">
        <v>0</v>
      </c>
      <c r="AB27" s="12">
        <v>-1.1000000000000001</v>
      </c>
      <c r="AC27" s="12">
        <f>SUM(F27:I27)</f>
        <v>0</v>
      </c>
      <c r="AD27" s="12">
        <f>SUM(J27:M27)</f>
        <v>0</v>
      </c>
      <c r="AE27" s="12">
        <f>SUM(N27:Q27)</f>
        <v>0</v>
      </c>
      <c r="AF27" s="12">
        <f>SUM(R27:U27)</f>
        <v>0</v>
      </c>
      <c r="AG27" s="12">
        <f t="shared" si="20"/>
        <v>0</v>
      </c>
    </row>
    <row r="28" spans="1:33" ht="15" customHeight="1" x14ac:dyDescent="0.5">
      <c r="A28" s="14" t="s">
        <v>24</v>
      </c>
      <c r="B28" s="12">
        <v>0</v>
      </c>
      <c r="C28" s="12">
        <v>0</v>
      </c>
      <c r="D28" s="12">
        <v>0</v>
      </c>
      <c r="E28" s="12">
        <v>0</v>
      </c>
      <c r="F28" s="12">
        <v>-0.6</v>
      </c>
      <c r="G28" s="12">
        <v>-0.9</v>
      </c>
      <c r="H28" s="12">
        <v>-1</v>
      </c>
      <c r="I28" s="12">
        <v>-0.9</v>
      </c>
      <c r="J28" s="12">
        <v>-1</v>
      </c>
      <c r="K28" s="12">
        <v>-1</v>
      </c>
      <c r="L28" s="12">
        <v>-1</v>
      </c>
      <c r="M28" s="12">
        <v>-0.9</v>
      </c>
      <c r="N28" s="12">
        <v>-1</v>
      </c>
      <c r="O28" s="12">
        <v>-1.6</v>
      </c>
      <c r="P28" s="12">
        <v>-1.6</v>
      </c>
      <c r="Q28" s="12">
        <v>-1.8</v>
      </c>
      <c r="R28" s="12">
        <v>-2</v>
      </c>
      <c r="S28" s="12">
        <v>-1.9</v>
      </c>
      <c r="T28" s="12">
        <v>-2</v>
      </c>
      <c r="U28" s="12">
        <v>-2.4</v>
      </c>
      <c r="V28" s="12">
        <v>-3.6</v>
      </c>
      <c r="W28" s="12">
        <v>-3.6</v>
      </c>
      <c r="X28" s="12">
        <v>-3.7</v>
      </c>
      <c r="Y28" s="12">
        <v>-3.7</v>
      </c>
      <c r="Z28" s="7"/>
      <c r="AA28" s="12">
        <v>0</v>
      </c>
      <c r="AB28" s="12">
        <v>0</v>
      </c>
      <c r="AC28" s="12">
        <f>SUM(F28:I28)</f>
        <v>-3.4</v>
      </c>
      <c r="AD28" s="12">
        <f>SUM(J28:M28)</f>
        <v>-3.9</v>
      </c>
      <c r="AE28" s="12">
        <f>SUM(N28:Q28)</f>
        <v>-6</v>
      </c>
      <c r="AF28" s="12">
        <f>SUM(R28:U28)</f>
        <v>-8.3000000000000007</v>
      </c>
      <c r="AG28" s="12">
        <f t="shared" si="20"/>
        <v>-14.600000000000001</v>
      </c>
    </row>
    <row r="29" spans="1:33" ht="15" customHeight="1" x14ac:dyDescent="0.5">
      <c r="A29" s="14" t="s">
        <v>25</v>
      </c>
      <c r="B29" s="10">
        <v>0</v>
      </c>
      <c r="C29" s="10">
        <v>0</v>
      </c>
      <c r="D29" s="10">
        <v>0</v>
      </c>
      <c r="E29" s="10">
        <v>0</v>
      </c>
      <c r="F29" s="10">
        <v>0</v>
      </c>
      <c r="G29" s="10">
        <v>0</v>
      </c>
      <c r="H29" s="10">
        <v>0</v>
      </c>
      <c r="I29" s="10">
        <v>0</v>
      </c>
      <c r="J29" s="10">
        <v>0</v>
      </c>
      <c r="K29" s="10">
        <v>0</v>
      </c>
      <c r="L29" s="10">
        <v>0</v>
      </c>
      <c r="M29" s="10">
        <v>0</v>
      </c>
      <c r="N29" s="10">
        <v>-1.6</v>
      </c>
      <c r="O29" s="10">
        <v>-0.1</v>
      </c>
      <c r="P29" s="10">
        <v>0</v>
      </c>
      <c r="Q29" s="10">
        <v>0</v>
      </c>
      <c r="R29" s="10">
        <v>0</v>
      </c>
      <c r="S29" s="10">
        <v>0</v>
      </c>
      <c r="T29" s="10">
        <v>0</v>
      </c>
      <c r="U29" s="10">
        <v>0</v>
      </c>
      <c r="V29" s="10">
        <v>0</v>
      </c>
      <c r="W29" s="10">
        <v>-2.7</v>
      </c>
      <c r="X29" s="12">
        <v>-0.2</v>
      </c>
      <c r="Y29" s="12">
        <v>0</v>
      </c>
      <c r="Z29" s="7"/>
      <c r="AA29" s="10">
        <v>0</v>
      </c>
      <c r="AB29" s="10">
        <v>0</v>
      </c>
      <c r="AC29" s="10">
        <v>0</v>
      </c>
      <c r="AD29" s="10">
        <f>SUM(J29:M29)</f>
        <v>0</v>
      </c>
      <c r="AE29" s="10">
        <f>SUM(N29:Q29)</f>
        <v>-1.7000000000000002</v>
      </c>
      <c r="AF29" s="10">
        <f>SUM(R29:U29)</f>
        <v>0</v>
      </c>
      <c r="AG29" s="10">
        <f t="shared" si="20"/>
        <v>-2.9000000000000004</v>
      </c>
    </row>
    <row r="30" spans="1:33" ht="15" customHeight="1" x14ac:dyDescent="0.5">
      <c r="A30" s="14" t="s">
        <v>26</v>
      </c>
      <c r="B30" s="8">
        <v>81.7</v>
      </c>
      <c r="C30" s="8">
        <v>86.6</v>
      </c>
      <c r="D30" s="8">
        <v>87</v>
      </c>
      <c r="E30" s="8">
        <v>91.3</v>
      </c>
      <c r="F30" s="8">
        <f t="shared" ref="F30:M30" si="21">SUM(F25:F28)</f>
        <v>94.800000000000011</v>
      </c>
      <c r="G30" s="8">
        <f t="shared" si="21"/>
        <v>97.3</v>
      </c>
      <c r="H30" s="8">
        <f t="shared" si="21"/>
        <v>99.7</v>
      </c>
      <c r="I30" s="8">
        <f t="shared" si="21"/>
        <v>100</v>
      </c>
      <c r="J30" s="8">
        <f t="shared" si="21"/>
        <v>98.6</v>
      </c>
      <c r="K30" s="8">
        <f t="shared" si="21"/>
        <v>97</v>
      </c>
      <c r="L30" s="8">
        <f t="shared" si="21"/>
        <v>97.600000000000009</v>
      </c>
      <c r="M30" s="8">
        <f t="shared" si="21"/>
        <v>100.39999999999999</v>
      </c>
      <c r="N30" s="8">
        <f t="shared" ref="N30:X30" si="22">SUM(N25:N29)</f>
        <v>101.3</v>
      </c>
      <c r="O30" s="8">
        <f t="shared" si="22"/>
        <v>99.5</v>
      </c>
      <c r="P30" s="8">
        <f t="shared" si="22"/>
        <v>104.4</v>
      </c>
      <c r="Q30" s="8">
        <f t="shared" si="22"/>
        <v>108.1</v>
      </c>
      <c r="R30" s="8">
        <f t="shared" si="22"/>
        <v>105.2</v>
      </c>
      <c r="S30" s="8">
        <f t="shared" si="22"/>
        <v>97.199999999999989</v>
      </c>
      <c r="T30" s="8">
        <f t="shared" si="22"/>
        <v>101.3</v>
      </c>
      <c r="U30" s="8">
        <f t="shared" si="22"/>
        <v>107.49999999999999</v>
      </c>
      <c r="V30" s="8">
        <f t="shared" si="22"/>
        <v>107.8</v>
      </c>
      <c r="W30" s="8">
        <f t="shared" si="22"/>
        <v>107.39999999999999</v>
      </c>
      <c r="X30" s="8">
        <f t="shared" si="22"/>
        <v>109.89999999999999</v>
      </c>
      <c r="Y30" s="8">
        <f t="shared" ref="Y30" si="23">SUM(Y25:Y29)</f>
        <v>112.6</v>
      </c>
      <c r="Z30" s="7"/>
      <c r="AA30" s="8">
        <v>356.7</v>
      </c>
      <c r="AB30" s="8">
        <v>346.6</v>
      </c>
      <c r="AC30" s="8">
        <f>SUM(AC25:AC28)</f>
        <v>391.8</v>
      </c>
      <c r="AD30" s="8">
        <f>SUM(AD25:AD28)</f>
        <v>393.6</v>
      </c>
      <c r="AE30" s="8">
        <f>SUM(AE25:AE29)</f>
        <v>413.3</v>
      </c>
      <c r="AF30" s="8">
        <f>SUM(AF25:AF29)</f>
        <v>411.2</v>
      </c>
      <c r="AG30" s="8">
        <f>SUM(AG25:AG29)</f>
        <v>437.7</v>
      </c>
    </row>
    <row r="31" spans="1:33" ht="10" customHeight="1" x14ac:dyDescent="0.5">
      <c r="A31" s="14"/>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row>
    <row r="32" spans="1:33" ht="15" customHeight="1" x14ac:dyDescent="0.5">
      <c r="A32" s="14" t="s">
        <v>27</v>
      </c>
      <c r="B32" s="17">
        <v>195.7</v>
      </c>
      <c r="C32" s="17">
        <v>249.7</v>
      </c>
      <c r="D32" s="17">
        <v>270.10000000000002</v>
      </c>
      <c r="E32" s="17">
        <v>281.5</v>
      </c>
      <c r="F32" s="17">
        <v>287.2</v>
      </c>
      <c r="G32" s="17">
        <f t="shared" ref="G32:L32" si="24">G8</f>
        <v>298.60000000000002</v>
      </c>
      <c r="H32" s="17">
        <f t="shared" si="24"/>
        <v>323.39999999999998</v>
      </c>
      <c r="I32" s="17">
        <f t="shared" si="24"/>
        <v>341.1</v>
      </c>
      <c r="J32" s="17">
        <f t="shared" si="24"/>
        <v>351.9</v>
      </c>
      <c r="K32" s="17">
        <f t="shared" si="24"/>
        <v>364.9</v>
      </c>
      <c r="L32" s="17">
        <f t="shared" si="24"/>
        <v>384.2</v>
      </c>
      <c r="M32" s="17">
        <v>398.3</v>
      </c>
      <c r="N32" s="17">
        <f>N8</f>
        <v>402.3</v>
      </c>
      <c r="O32" s="17">
        <f>O8</f>
        <v>423.5</v>
      </c>
      <c r="P32" s="17">
        <f>P8</f>
        <v>438.20000000000005</v>
      </c>
      <c r="Q32" s="17">
        <v>449.7</v>
      </c>
      <c r="R32" s="17">
        <v>449.5</v>
      </c>
      <c r="S32" s="17">
        <f t="shared" ref="S32:X32" si="25">S8</f>
        <v>466.90000000000003</v>
      </c>
      <c r="T32" s="17">
        <f t="shared" si="25"/>
        <v>481.3</v>
      </c>
      <c r="U32" s="17">
        <f t="shared" si="25"/>
        <v>482.99999999999994</v>
      </c>
      <c r="V32" s="17">
        <f t="shared" si="25"/>
        <v>494.3</v>
      </c>
      <c r="W32" s="17">
        <f t="shared" si="25"/>
        <v>502.4</v>
      </c>
      <c r="X32" s="17">
        <f t="shared" si="25"/>
        <v>513.4</v>
      </c>
      <c r="Y32" s="17">
        <f t="shared" ref="Y32" si="26">Y8</f>
        <v>513</v>
      </c>
      <c r="Z32" s="7"/>
      <c r="AA32" s="17">
        <v>737.9</v>
      </c>
      <c r="AB32" s="17">
        <v>997</v>
      </c>
      <c r="AC32" s="17">
        <f>AC8</f>
        <v>1250.3</v>
      </c>
      <c r="AD32" s="17">
        <f>SUM(J32:M32)</f>
        <v>1499.3</v>
      </c>
      <c r="AE32" s="17">
        <f>SUM(N32:Q32)</f>
        <v>1713.7</v>
      </c>
      <c r="AF32" s="17">
        <f>SUM(R32:U32)</f>
        <v>1880.7</v>
      </c>
      <c r="AG32" s="17">
        <f t="shared" ref="AG32:AG36" si="27">SUM(V32:Y32)</f>
        <v>2023.1</v>
      </c>
    </row>
    <row r="33" spans="1:33" ht="15" customHeight="1" x14ac:dyDescent="0.5">
      <c r="A33" s="14" t="s">
        <v>22</v>
      </c>
      <c r="B33" s="12">
        <v>37.799999999999997</v>
      </c>
      <c r="C33" s="12">
        <v>2.9</v>
      </c>
      <c r="D33" s="12">
        <v>3.2</v>
      </c>
      <c r="E33" s="12">
        <v>3.1</v>
      </c>
      <c r="F33" s="12">
        <f t="shared" ref="F33:L33" si="28">-F26</f>
        <v>3</v>
      </c>
      <c r="G33" s="12">
        <f t="shared" si="28"/>
        <v>4.7</v>
      </c>
      <c r="H33" s="12">
        <f t="shared" si="28"/>
        <v>4.0999999999999996</v>
      </c>
      <c r="I33" s="12">
        <f t="shared" si="28"/>
        <v>4</v>
      </c>
      <c r="J33" s="12">
        <f t="shared" si="28"/>
        <v>3.5</v>
      </c>
      <c r="K33" s="12">
        <f t="shared" si="28"/>
        <v>4.5</v>
      </c>
      <c r="L33" s="12">
        <f t="shared" si="28"/>
        <v>4.5999999999999996</v>
      </c>
      <c r="M33" s="12">
        <v>4.5</v>
      </c>
      <c r="N33" s="12">
        <f>-N26</f>
        <v>5.4</v>
      </c>
      <c r="O33" s="12">
        <f>-O26</f>
        <v>5.9</v>
      </c>
      <c r="P33" s="12">
        <f>-P26</f>
        <v>6</v>
      </c>
      <c r="Q33" s="12">
        <v>5.9</v>
      </c>
      <c r="R33" s="12">
        <v>5.7</v>
      </c>
      <c r="S33" s="12">
        <f t="shared" ref="S33:X33" si="29">-S26</f>
        <v>6.7</v>
      </c>
      <c r="T33" s="12">
        <f t="shared" si="29"/>
        <v>6.4</v>
      </c>
      <c r="U33" s="12">
        <f t="shared" si="29"/>
        <v>5.9</v>
      </c>
      <c r="V33" s="12">
        <f t="shared" si="29"/>
        <v>5.4</v>
      </c>
      <c r="W33" s="12">
        <f t="shared" si="29"/>
        <v>6.4</v>
      </c>
      <c r="X33" s="12">
        <f t="shared" si="29"/>
        <v>5.8</v>
      </c>
      <c r="Y33" s="12">
        <f t="shared" ref="Y33" si="30">-Y26</f>
        <v>5.7</v>
      </c>
      <c r="Z33" s="7"/>
      <c r="AA33" s="12">
        <v>12.2</v>
      </c>
      <c r="AB33" s="12">
        <v>47</v>
      </c>
      <c r="AC33" s="12">
        <f>SUM(F33:I33)</f>
        <v>15.8</v>
      </c>
      <c r="AD33" s="12">
        <f>SUM(J33:M33)</f>
        <v>17.100000000000001</v>
      </c>
      <c r="AE33" s="12">
        <f>SUM(N33:Q33)</f>
        <v>23.200000000000003</v>
      </c>
      <c r="AF33" s="12">
        <f>SUM(R33:U33)</f>
        <v>24.700000000000003</v>
      </c>
      <c r="AG33" s="12">
        <f t="shared" si="27"/>
        <v>23.3</v>
      </c>
    </row>
    <row r="34" spans="1:33" ht="15" customHeight="1" x14ac:dyDescent="0.5">
      <c r="A34" s="14" t="s">
        <v>23</v>
      </c>
      <c r="B34" s="12">
        <v>1.1000000000000001</v>
      </c>
      <c r="C34" s="12">
        <v>0</v>
      </c>
      <c r="D34" s="12">
        <v>0</v>
      </c>
      <c r="E34" s="12">
        <v>0</v>
      </c>
      <c r="F34" s="12">
        <v>0</v>
      </c>
      <c r="G34" s="12">
        <f t="shared" ref="G34:L34" si="31">G27</f>
        <v>0</v>
      </c>
      <c r="H34" s="12">
        <f t="shared" si="31"/>
        <v>0</v>
      </c>
      <c r="I34" s="12">
        <f t="shared" si="31"/>
        <v>0</v>
      </c>
      <c r="J34" s="12">
        <f t="shared" si="31"/>
        <v>0</v>
      </c>
      <c r="K34" s="12">
        <f t="shared" si="31"/>
        <v>0</v>
      </c>
      <c r="L34" s="12">
        <f t="shared" si="31"/>
        <v>0</v>
      </c>
      <c r="M34" s="12">
        <v>0</v>
      </c>
      <c r="N34" s="12">
        <f>N27</f>
        <v>0</v>
      </c>
      <c r="O34" s="12">
        <f>O27</f>
        <v>0</v>
      </c>
      <c r="P34" s="12">
        <f>P27</f>
        <v>0</v>
      </c>
      <c r="Q34" s="12">
        <v>0</v>
      </c>
      <c r="R34" s="12">
        <v>0</v>
      </c>
      <c r="S34" s="12">
        <f t="shared" ref="S34:X34" si="32">S27</f>
        <v>0</v>
      </c>
      <c r="T34" s="12">
        <f t="shared" si="32"/>
        <v>0</v>
      </c>
      <c r="U34" s="12">
        <f t="shared" si="32"/>
        <v>0</v>
      </c>
      <c r="V34" s="12">
        <f t="shared" si="32"/>
        <v>0</v>
      </c>
      <c r="W34" s="12">
        <f t="shared" si="32"/>
        <v>0</v>
      </c>
      <c r="X34" s="12">
        <f t="shared" si="32"/>
        <v>0</v>
      </c>
      <c r="Y34" s="12">
        <f t="shared" ref="Y34" si="33">Y27</f>
        <v>0</v>
      </c>
      <c r="Z34" s="7"/>
      <c r="AA34" s="12">
        <v>0</v>
      </c>
      <c r="AB34" s="12">
        <v>1.1000000000000001</v>
      </c>
      <c r="AC34" s="12">
        <f>SUM(F34:I34)</f>
        <v>0</v>
      </c>
      <c r="AD34" s="12">
        <f>SUM(J34:M34)</f>
        <v>0</v>
      </c>
      <c r="AE34" s="12">
        <f>SUM(N34:Q34)</f>
        <v>0</v>
      </c>
      <c r="AF34" s="12">
        <f>SUM(R34:U34)</f>
        <v>0</v>
      </c>
      <c r="AG34" s="12">
        <f t="shared" si="27"/>
        <v>0</v>
      </c>
    </row>
    <row r="35" spans="1:33" ht="15" customHeight="1" x14ac:dyDescent="0.5">
      <c r="A35" s="14" t="s">
        <v>24</v>
      </c>
      <c r="B35" s="12">
        <v>0</v>
      </c>
      <c r="C35" s="12">
        <v>0</v>
      </c>
      <c r="D35" s="12">
        <v>0</v>
      </c>
      <c r="E35" s="12">
        <v>0</v>
      </c>
      <c r="F35" s="12">
        <v>0.6</v>
      </c>
      <c r="G35" s="12">
        <f t="shared" ref="G35:L35" si="34">-G28</f>
        <v>0.9</v>
      </c>
      <c r="H35" s="12">
        <f t="shared" si="34"/>
        <v>1</v>
      </c>
      <c r="I35" s="12">
        <f t="shared" si="34"/>
        <v>0.9</v>
      </c>
      <c r="J35" s="12">
        <f t="shared" si="34"/>
        <v>1</v>
      </c>
      <c r="K35" s="12">
        <f t="shared" si="34"/>
        <v>1</v>
      </c>
      <c r="L35" s="12">
        <f t="shared" si="34"/>
        <v>1</v>
      </c>
      <c r="M35" s="12">
        <v>0.9</v>
      </c>
      <c r="N35" s="12">
        <f t="shared" ref="N35:P36" si="35">-N28</f>
        <v>1</v>
      </c>
      <c r="O35" s="12">
        <f t="shared" si="35"/>
        <v>1.6</v>
      </c>
      <c r="P35" s="12">
        <f t="shared" si="35"/>
        <v>1.6</v>
      </c>
      <c r="Q35" s="12">
        <v>1.8</v>
      </c>
      <c r="R35" s="12">
        <v>2</v>
      </c>
      <c r="S35" s="12">
        <f t="shared" ref="S35:X36" si="36">-S28</f>
        <v>1.9</v>
      </c>
      <c r="T35" s="12">
        <f t="shared" si="36"/>
        <v>2</v>
      </c>
      <c r="U35" s="12">
        <f t="shared" si="36"/>
        <v>2.4</v>
      </c>
      <c r="V35" s="12">
        <f t="shared" si="36"/>
        <v>3.6</v>
      </c>
      <c r="W35" s="12">
        <f t="shared" si="36"/>
        <v>3.6</v>
      </c>
      <c r="X35" s="12">
        <f t="shared" si="36"/>
        <v>3.7</v>
      </c>
      <c r="Y35" s="12">
        <f t="shared" ref="Y35" si="37">-Y28</f>
        <v>3.7</v>
      </c>
      <c r="Z35" s="7"/>
      <c r="AA35" s="12">
        <v>0</v>
      </c>
      <c r="AB35" s="12">
        <v>0</v>
      </c>
      <c r="AC35" s="12">
        <f>-AC28</f>
        <v>3.4</v>
      </c>
      <c r="AD35" s="12">
        <f>SUM(J35:M35)</f>
        <v>3.9</v>
      </c>
      <c r="AE35" s="12">
        <f>SUM(N35:Q35)</f>
        <v>6</v>
      </c>
      <c r="AF35" s="12">
        <f>SUM(R35:U35)</f>
        <v>8.3000000000000007</v>
      </c>
      <c r="AG35" s="12">
        <f t="shared" si="27"/>
        <v>14.600000000000001</v>
      </c>
    </row>
    <row r="36" spans="1:33" ht="15" customHeight="1" x14ac:dyDescent="0.5">
      <c r="A36" s="14" t="s">
        <v>25</v>
      </c>
      <c r="B36" s="10">
        <v>0</v>
      </c>
      <c r="C36" s="10">
        <v>0</v>
      </c>
      <c r="D36" s="10">
        <v>0</v>
      </c>
      <c r="E36" s="10">
        <v>0</v>
      </c>
      <c r="F36" s="10">
        <v>0</v>
      </c>
      <c r="G36" s="10">
        <v>0</v>
      </c>
      <c r="H36" s="10">
        <v>0</v>
      </c>
      <c r="I36" s="10">
        <v>0</v>
      </c>
      <c r="J36" s="10">
        <v>0</v>
      </c>
      <c r="K36" s="10">
        <v>0</v>
      </c>
      <c r="L36" s="10">
        <v>0</v>
      </c>
      <c r="M36" s="10">
        <v>0</v>
      </c>
      <c r="N36" s="10">
        <f t="shared" si="35"/>
        <v>1.6</v>
      </c>
      <c r="O36" s="10">
        <f t="shared" si="35"/>
        <v>0.1</v>
      </c>
      <c r="P36" s="10">
        <f t="shared" si="35"/>
        <v>0</v>
      </c>
      <c r="Q36" s="10">
        <v>0</v>
      </c>
      <c r="R36" s="10">
        <v>0</v>
      </c>
      <c r="S36" s="10">
        <f t="shared" si="36"/>
        <v>0</v>
      </c>
      <c r="T36" s="10">
        <f t="shared" si="36"/>
        <v>0</v>
      </c>
      <c r="U36" s="10">
        <f t="shared" si="36"/>
        <v>0</v>
      </c>
      <c r="V36" s="10">
        <f t="shared" si="36"/>
        <v>0</v>
      </c>
      <c r="W36" s="10">
        <f t="shared" si="36"/>
        <v>2.7</v>
      </c>
      <c r="X36" s="10">
        <f t="shared" si="36"/>
        <v>0.2</v>
      </c>
      <c r="Y36" s="10">
        <f t="shared" ref="Y36" si="38">-Y29</f>
        <v>0</v>
      </c>
      <c r="Z36" s="7"/>
      <c r="AA36" s="10">
        <v>0</v>
      </c>
      <c r="AB36" s="10">
        <v>0</v>
      </c>
      <c r="AC36" s="10">
        <v>0</v>
      </c>
      <c r="AD36" s="10">
        <f>SUM(J36:M36)</f>
        <v>0</v>
      </c>
      <c r="AE36" s="10">
        <f>SUM(N36:Q36)</f>
        <v>1.7000000000000002</v>
      </c>
      <c r="AF36" s="10">
        <f>SUM(R36:U36)</f>
        <v>0</v>
      </c>
      <c r="AG36" s="10">
        <f t="shared" si="27"/>
        <v>2.9000000000000004</v>
      </c>
    </row>
    <row r="37" spans="1:33" ht="15" customHeight="1" x14ac:dyDescent="0.5">
      <c r="A37" s="14" t="s">
        <v>28</v>
      </c>
      <c r="B37" s="8">
        <v>234.6</v>
      </c>
      <c r="C37" s="8">
        <v>252.6</v>
      </c>
      <c r="D37" s="8">
        <v>273.3</v>
      </c>
      <c r="E37" s="8">
        <v>284.60000000000002</v>
      </c>
      <c r="F37" s="8">
        <f t="shared" ref="F37:M37" si="39">SUM(F32:F35)</f>
        <v>290.8</v>
      </c>
      <c r="G37" s="8">
        <f t="shared" si="39"/>
        <v>304.2</v>
      </c>
      <c r="H37" s="8">
        <f t="shared" si="39"/>
        <v>328.5</v>
      </c>
      <c r="I37" s="8">
        <f t="shared" si="39"/>
        <v>346</v>
      </c>
      <c r="J37" s="8">
        <f t="shared" si="39"/>
        <v>356.4</v>
      </c>
      <c r="K37" s="8">
        <f t="shared" si="39"/>
        <v>370.4</v>
      </c>
      <c r="L37" s="8">
        <f t="shared" si="39"/>
        <v>389.8</v>
      </c>
      <c r="M37" s="8">
        <f t="shared" si="39"/>
        <v>403.7</v>
      </c>
      <c r="N37" s="8">
        <f t="shared" ref="N37:X37" si="40">SUM(N32:N36)</f>
        <v>410.3</v>
      </c>
      <c r="O37" s="8">
        <f t="shared" si="40"/>
        <v>431.1</v>
      </c>
      <c r="P37" s="8">
        <f t="shared" si="40"/>
        <v>445.80000000000007</v>
      </c>
      <c r="Q37" s="8">
        <f t="shared" si="40"/>
        <v>457.4</v>
      </c>
      <c r="R37" s="8">
        <f t="shared" si="40"/>
        <v>457.2</v>
      </c>
      <c r="S37" s="8">
        <f t="shared" si="40"/>
        <v>475.5</v>
      </c>
      <c r="T37" s="8">
        <f t="shared" si="40"/>
        <v>489.7</v>
      </c>
      <c r="U37" s="8">
        <f t="shared" si="40"/>
        <v>491.2999999999999</v>
      </c>
      <c r="V37" s="8">
        <f t="shared" si="40"/>
        <v>503.3</v>
      </c>
      <c r="W37" s="8">
        <f t="shared" si="40"/>
        <v>515.1</v>
      </c>
      <c r="X37" s="8">
        <f t="shared" si="40"/>
        <v>523.1</v>
      </c>
      <c r="Y37" s="8">
        <f t="shared" ref="Y37" si="41">SUM(Y32:Y36)</f>
        <v>522.40000000000009</v>
      </c>
      <c r="Z37" s="7"/>
      <c r="AA37" s="8">
        <v>750.1</v>
      </c>
      <c r="AB37" s="8">
        <v>1045.0999999999999</v>
      </c>
      <c r="AC37" s="8">
        <f>SUM(AC32:AC35)</f>
        <v>1269.5</v>
      </c>
      <c r="AD37" s="8">
        <f>SUM(AD32:AD35)</f>
        <v>1520.3</v>
      </c>
      <c r="AE37" s="8">
        <f>SUM(AE32:AE36)</f>
        <v>1744.6000000000001</v>
      </c>
      <c r="AF37" s="8">
        <f>SUM(AF32:AF36)</f>
        <v>1913.7</v>
      </c>
      <c r="AG37" s="8">
        <f>SUM(AG32:AG36)</f>
        <v>2063.9</v>
      </c>
    </row>
    <row r="38" spans="1:33" ht="10" customHeight="1" x14ac:dyDescent="0.5">
      <c r="A38" s="14"/>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row>
    <row r="39" spans="1:33" ht="15" customHeight="1" x14ac:dyDescent="0.5">
      <c r="A39" s="14" t="s">
        <v>29</v>
      </c>
      <c r="B39" s="17">
        <v>378.5</v>
      </c>
      <c r="C39" s="17">
        <v>119.7</v>
      </c>
      <c r="D39" s="17">
        <v>133.19999999999999</v>
      </c>
      <c r="E39" s="17">
        <v>136.80000000000001</v>
      </c>
      <c r="F39" s="17">
        <v>150</v>
      </c>
      <c r="G39" s="17">
        <f t="shared" ref="G39:L39" si="42">G10</f>
        <v>162.4</v>
      </c>
      <c r="H39" s="17">
        <f t="shared" si="42"/>
        <v>172.8</v>
      </c>
      <c r="I39" s="17">
        <f t="shared" si="42"/>
        <v>176.9</v>
      </c>
      <c r="J39" s="17">
        <f t="shared" si="42"/>
        <v>181.8</v>
      </c>
      <c r="K39" s="17">
        <f t="shared" si="42"/>
        <v>185.8</v>
      </c>
      <c r="L39" s="17">
        <f t="shared" si="42"/>
        <v>183.3</v>
      </c>
      <c r="M39" s="17">
        <v>176.6</v>
      </c>
      <c r="N39" s="17">
        <f>N10</f>
        <v>181.2</v>
      </c>
      <c r="O39" s="17">
        <f>O10</f>
        <v>185.5</v>
      </c>
      <c r="P39" s="17">
        <f>P10</f>
        <v>187.3</v>
      </c>
      <c r="Q39" s="17">
        <v>201.9</v>
      </c>
      <c r="R39" s="17">
        <v>210.8</v>
      </c>
      <c r="S39" s="17">
        <f t="shared" ref="S39:X39" si="43">S10</f>
        <v>215</v>
      </c>
      <c r="T39" s="17">
        <f t="shared" si="43"/>
        <v>227.6</v>
      </c>
      <c r="U39" s="17">
        <f t="shared" si="43"/>
        <v>238.5</v>
      </c>
      <c r="V39" s="17">
        <f t="shared" si="43"/>
        <v>235.2</v>
      </c>
      <c r="W39" s="17">
        <f t="shared" si="43"/>
        <v>262.8</v>
      </c>
      <c r="X39" s="17">
        <f t="shared" si="43"/>
        <v>216.4</v>
      </c>
      <c r="Y39" s="17">
        <f t="shared" ref="Y39" si="44">Y10</f>
        <v>222.1</v>
      </c>
      <c r="Z39" s="7"/>
      <c r="AA39" s="17">
        <v>380.3</v>
      </c>
      <c r="AB39" s="17">
        <v>768.2</v>
      </c>
      <c r="AC39" s="17">
        <f>AC10</f>
        <v>662.1</v>
      </c>
      <c r="AD39" s="17">
        <f>SUM(J39:M39)</f>
        <v>727.50000000000011</v>
      </c>
      <c r="AE39" s="17">
        <f>SUM(N39:Q39)</f>
        <v>755.9</v>
      </c>
      <c r="AF39" s="17">
        <f>SUM(R39:U39)</f>
        <v>891.9</v>
      </c>
      <c r="AG39" s="17">
        <f t="shared" ref="AG39:AG43" si="45">SUM(V39:Y39)</f>
        <v>936.5</v>
      </c>
    </row>
    <row r="40" spans="1:33" ht="15" customHeight="1" x14ac:dyDescent="0.5">
      <c r="A40" s="14" t="s">
        <v>22</v>
      </c>
      <c r="B40" s="12">
        <v>-282.89999999999998</v>
      </c>
      <c r="C40" s="12">
        <v>-27.9</v>
      </c>
      <c r="D40" s="12">
        <v>-28.2</v>
      </c>
      <c r="E40" s="12">
        <v>-29.2</v>
      </c>
      <c r="F40" s="12">
        <v>-30.5</v>
      </c>
      <c r="G40" s="12">
        <v>-37.700000000000003</v>
      </c>
      <c r="H40" s="12">
        <v>-38.9</v>
      </c>
      <c r="I40" s="12">
        <v>-40.5</v>
      </c>
      <c r="J40" s="12">
        <v>-37.200000000000003</v>
      </c>
      <c r="K40" s="12">
        <v>-47</v>
      </c>
      <c r="L40" s="12">
        <v>-46.9</v>
      </c>
      <c r="M40" s="12">
        <v>-43</v>
      </c>
      <c r="N40" s="12">
        <v>-43.5</v>
      </c>
      <c r="O40" s="12">
        <v>-49.5</v>
      </c>
      <c r="P40" s="12">
        <v>-48.7</v>
      </c>
      <c r="Q40" s="12">
        <v>-48.4</v>
      </c>
      <c r="R40" s="12">
        <v>-50.5</v>
      </c>
      <c r="S40" s="12">
        <v>-58.5</v>
      </c>
      <c r="T40" s="12">
        <v>-60.6</v>
      </c>
      <c r="U40" s="12">
        <v>-62.7</v>
      </c>
      <c r="V40" s="12">
        <v>-52.9</v>
      </c>
      <c r="W40" s="12">
        <v>-67.400000000000006</v>
      </c>
      <c r="X40" s="49">
        <v>-58.6</v>
      </c>
      <c r="Y40" s="49">
        <v>-58.7</v>
      </c>
      <c r="Z40" s="7"/>
      <c r="AA40" s="12">
        <v>-93.1</v>
      </c>
      <c r="AB40" s="12">
        <v>-368.2</v>
      </c>
      <c r="AC40" s="12">
        <f>SUM(F40:I40)</f>
        <v>-147.6</v>
      </c>
      <c r="AD40" s="12">
        <f>SUM(J40:M40)</f>
        <v>-174.1</v>
      </c>
      <c r="AE40" s="12">
        <f>SUM(N40:Q40)</f>
        <v>-190.1</v>
      </c>
      <c r="AF40" s="12">
        <f>SUM(R40:U40)</f>
        <v>-232.3</v>
      </c>
      <c r="AG40" s="12">
        <f t="shared" si="45"/>
        <v>-237.60000000000002</v>
      </c>
    </row>
    <row r="41" spans="1:33" ht="15" customHeight="1" x14ac:dyDescent="0.5">
      <c r="A41" s="14" t="s">
        <v>23</v>
      </c>
      <c r="B41" s="12">
        <v>-8.3000000000000007</v>
      </c>
      <c r="C41" s="12">
        <v>0</v>
      </c>
      <c r="D41" s="12">
        <v>0</v>
      </c>
      <c r="E41" s="12">
        <v>0</v>
      </c>
      <c r="F41" s="12">
        <v>0</v>
      </c>
      <c r="G41" s="12">
        <v>0</v>
      </c>
      <c r="H41" s="12">
        <v>0</v>
      </c>
      <c r="I41" s="12">
        <v>0</v>
      </c>
      <c r="J41" s="12">
        <v>0</v>
      </c>
      <c r="K41" s="12">
        <v>0</v>
      </c>
      <c r="L41" s="12">
        <v>0</v>
      </c>
      <c r="M41" s="12">
        <v>0</v>
      </c>
      <c r="N41" s="12">
        <v>0</v>
      </c>
      <c r="O41" s="12">
        <v>0</v>
      </c>
      <c r="P41" s="12">
        <v>0</v>
      </c>
      <c r="Q41" s="12">
        <v>0</v>
      </c>
      <c r="R41" s="12">
        <v>0</v>
      </c>
      <c r="S41" s="12">
        <v>0</v>
      </c>
      <c r="T41" s="12">
        <v>0</v>
      </c>
      <c r="U41" s="12">
        <v>0</v>
      </c>
      <c r="V41" s="12">
        <v>0</v>
      </c>
      <c r="W41" s="12">
        <v>0</v>
      </c>
      <c r="X41" s="12">
        <v>0</v>
      </c>
      <c r="Y41" s="12">
        <v>0</v>
      </c>
      <c r="Z41" s="7"/>
      <c r="AA41" s="12">
        <v>0</v>
      </c>
      <c r="AB41" s="12">
        <v>-8.3000000000000007</v>
      </c>
      <c r="AC41" s="12">
        <f>SUM(F41:I41)</f>
        <v>0</v>
      </c>
      <c r="AD41" s="12">
        <f>SUM(J41:M41)</f>
        <v>0</v>
      </c>
      <c r="AE41" s="12">
        <f>SUM(N41:Q41)</f>
        <v>0</v>
      </c>
      <c r="AF41" s="12">
        <f>SUM(R41:U41)</f>
        <v>0</v>
      </c>
      <c r="AG41" s="12">
        <f t="shared" si="45"/>
        <v>0</v>
      </c>
    </row>
    <row r="42" spans="1:33" ht="15" customHeight="1" x14ac:dyDescent="0.5">
      <c r="A42" s="14" t="s">
        <v>30</v>
      </c>
      <c r="B42" s="12">
        <v>0</v>
      </c>
      <c r="C42" s="12">
        <v>0</v>
      </c>
      <c r="D42" s="12">
        <v>0</v>
      </c>
      <c r="E42" s="12">
        <v>0</v>
      </c>
      <c r="F42" s="12">
        <v>-2.2999999999999998</v>
      </c>
      <c r="G42" s="12">
        <v>-4.0999999999999996</v>
      </c>
      <c r="H42" s="12">
        <v>-4</v>
      </c>
      <c r="I42" s="12">
        <v>-4.0999999999999996</v>
      </c>
      <c r="J42" s="12">
        <v>-4.2</v>
      </c>
      <c r="K42" s="12">
        <v>-4.3</v>
      </c>
      <c r="L42" s="12">
        <v>-4.0999999999999996</v>
      </c>
      <c r="M42" s="12">
        <v>-4.2</v>
      </c>
      <c r="N42" s="12">
        <v>-4.3</v>
      </c>
      <c r="O42" s="12">
        <v>-5</v>
      </c>
      <c r="P42" s="12">
        <v>-5.0999999999999996</v>
      </c>
      <c r="Q42" s="12">
        <v>-5.3</v>
      </c>
      <c r="R42" s="12">
        <v>-3.2</v>
      </c>
      <c r="S42" s="12">
        <v>-1.4</v>
      </c>
      <c r="T42" s="12">
        <v>-1.4</v>
      </c>
      <c r="U42" s="12">
        <v>-2.2000000000000002</v>
      </c>
      <c r="V42" s="12">
        <v>-5.4</v>
      </c>
      <c r="W42" s="12">
        <v>-7.9</v>
      </c>
      <c r="X42" s="12">
        <v>-4.5999999999999996</v>
      </c>
      <c r="Y42" s="12">
        <v>-4.3</v>
      </c>
      <c r="Z42" s="7"/>
      <c r="AA42" s="12">
        <v>0</v>
      </c>
      <c r="AB42" s="12">
        <v>0</v>
      </c>
      <c r="AC42" s="12">
        <f>SUM(F42:I42)</f>
        <v>-14.499999999999998</v>
      </c>
      <c r="AD42" s="12">
        <f>SUM(J42:M42)</f>
        <v>-16.8</v>
      </c>
      <c r="AE42" s="12">
        <f>SUM(N42:Q42)</f>
        <v>-19.7</v>
      </c>
      <c r="AF42" s="12">
        <f>SUM(R42:U42)</f>
        <v>-8.1999999999999993</v>
      </c>
      <c r="AG42" s="12">
        <f t="shared" si="45"/>
        <v>-22.2</v>
      </c>
    </row>
    <row r="43" spans="1:33" ht="15" customHeight="1" x14ac:dyDescent="0.5">
      <c r="A43" s="14" t="s">
        <v>25</v>
      </c>
      <c r="B43" s="10">
        <v>0</v>
      </c>
      <c r="C43" s="10">
        <v>0</v>
      </c>
      <c r="D43" s="10">
        <v>0</v>
      </c>
      <c r="E43" s="10">
        <v>0</v>
      </c>
      <c r="F43" s="10">
        <v>0</v>
      </c>
      <c r="G43" s="10">
        <v>0</v>
      </c>
      <c r="H43" s="10">
        <v>0</v>
      </c>
      <c r="I43" s="10">
        <v>0</v>
      </c>
      <c r="J43" s="10">
        <v>0</v>
      </c>
      <c r="K43" s="10">
        <v>0</v>
      </c>
      <c r="L43" s="10">
        <v>0</v>
      </c>
      <c r="M43" s="10">
        <v>0</v>
      </c>
      <c r="N43" s="10">
        <v>-2.6</v>
      </c>
      <c r="O43" s="10">
        <v>-0.5</v>
      </c>
      <c r="P43" s="10">
        <v>-0.1</v>
      </c>
      <c r="Q43" s="10">
        <v>0</v>
      </c>
      <c r="R43" s="10">
        <v>0</v>
      </c>
      <c r="S43" s="10">
        <v>0</v>
      </c>
      <c r="T43" s="10">
        <v>0</v>
      </c>
      <c r="U43" s="10">
        <v>0</v>
      </c>
      <c r="V43" s="10">
        <v>0</v>
      </c>
      <c r="W43" s="10">
        <v>-27</v>
      </c>
      <c r="X43" s="12">
        <v>-0.6</v>
      </c>
      <c r="Y43" s="12">
        <v>-0.2</v>
      </c>
      <c r="Z43" s="7"/>
      <c r="AA43" s="10">
        <v>0</v>
      </c>
      <c r="AB43" s="10">
        <v>0</v>
      </c>
      <c r="AC43" s="10">
        <v>0</v>
      </c>
      <c r="AD43" s="10">
        <f>SUM(J43:M43)</f>
        <v>0</v>
      </c>
      <c r="AE43" s="10">
        <f>SUM(N43:Q43)</f>
        <v>-3.2</v>
      </c>
      <c r="AF43" s="10">
        <f>SUM(R43:U43)</f>
        <v>0</v>
      </c>
      <c r="AG43" s="10">
        <f t="shared" si="45"/>
        <v>-27.8</v>
      </c>
    </row>
    <row r="44" spans="1:33" ht="15" customHeight="1" x14ac:dyDescent="0.5">
      <c r="A44" s="14" t="s">
        <v>31</v>
      </c>
      <c r="B44" s="8">
        <v>87.3</v>
      </c>
      <c r="C44" s="8">
        <v>91.8</v>
      </c>
      <c r="D44" s="8">
        <v>105</v>
      </c>
      <c r="E44" s="8">
        <v>107.6</v>
      </c>
      <c r="F44" s="8">
        <f t="shared" ref="F44:M44" si="46">SUM(F39:F42)</f>
        <v>117.2</v>
      </c>
      <c r="G44" s="8">
        <f t="shared" si="46"/>
        <v>120.60000000000001</v>
      </c>
      <c r="H44" s="8">
        <f t="shared" si="46"/>
        <v>129.9</v>
      </c>
      <c r="I44" s="8">
        <f t="shared" si="46"/>
        <v>132.30000000000001</v>
      </c>
      <c r="J44" s="8">
        <f t="shared" si="46"/>
        <v>140.40000000000003</v>
      </c>
      <c r="K44" s="8">
        <f t="shared" si="46"/>
        <v>134.5</v>
      </c>
      <c r="L44" s="8">
        <f t="shared" si="46"/>
        <v>132.30000000000001</v>
      </c>
      <c r="M44" s="8">
        <f t="shared" si="46"/>
        <v>129.4</v>
      </c>
      <c r="N44" s="8">
        <f t="shared" ref="N44:X44" si="47">SUM(N39:N43)</f>
        <v>130.79999999999998</v>
      </c>
      <c r="O44" s="8">
        <f t="shared" si="47"/>
        <v>130.5</v>
      </c>
      <c r="P44" s="8">
        <f t="shared" si="47"/>
        <v>133.40000000000003</v>
      </c>
      <c r="Q44" s="8">
        <f t="shared" si="47"/>
        <v>148.19999999999999</v>
      </c>
      <c r="R44" s="8">
        <f t="shared" si="47"/>
        <v>157.10000000000002</v>
      </c>
      <c r="S44" s="8">
        <f t="shared" si="47"/>
        <v>155.1</v>
      </c>
      <c r="T44" s="8">
        <f t="shared" si="47"/>
        <v>165.6</v>
      </c>
      <c r="U44" s="8">
        <f t="shared" si="47"/>
        <v>173.60000000000002</v>
      </c>
      <c r="V44" s="8">
        <f t="shared" si="47"/>
        <v>176.89999999999998</v>
      </c>
      <c r="W44" s="8">
        <f t="shared" si="47"/>
        <v>160.5</v>
      </c>
      <c r="X44" s="8">
        <f t="shared" si="47"/>
        <v>152.60000000000002</v>
      </c>
      <c r="Y44" s="8">
        <f t="shared" ref="Y44" si="48">SUM(Y39:Y43)</f>
        <v>158.89999999999998</v>
      </c>
      <c r="Z44" s="7"/>
      <c r="AA44" s="8">
        <v>287.2</v>
      </c>
      <c r="AB44" s="8">
        <v>391.7</v>
      </c>
      <c r="AC44" s="8">
        <f>SUM(AC39:AC42)</f>
        <v>500</v>
      </c>
      <c r="AD44" s="8">
        <f>SUM(AD39:AD42)</f>
        <v>536.60000000000014</v>
      </c>
      <c r="AE44" s="8">
        <f>SUM(AE39:AE43)</f>
        <v>542.89999999999986</v>
      </c>
      <c r="AF44" s="8">
        <f>SUM(AF39:AF43)</f>
        <v>651.39999999999986</v>
      </c>
      <c r="AG44" s="8">
        <f>SUM(AG39:AG43)</f>
        <v>648.9</v>
      </c>
    </row>
    <row r="45" spans="1:33" ht="15" customHeight="1" x14ac:dyDescent="0.5">
      <c r="A45" s="14"/>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row>
    <row r="46" spans="1:33" ht="15" customHeight="1" x14ac:dyDescent="0.5">
      <c r="A46" s="14" t="s">
        <v>32</v>
      </c>
      <c r="B46" s="17">
        <v>157</v>
      </c>
      <c r="C46" s="17">
        <v>87.4</v>
      </c>
      <c r="D46" s="17">
        <v>95</v>
      </c>
      <c r="E46" s="17">
        <v>100.2</v>
      </c>
      <c r="F46" s="17">
        <v>101.5</v>
      </c>
      <c r="G46" s="17">
        <f t="shared" ref="G46:L46" si="49">G11</f>
        <v>107.3</v>
      </c>
      <c r="H46" s="17">
        <f t="shared" si="49"/>
        <v>108.2</v>
      </c>
      <c r="I46" s="17">
        <f t="shared" si="49"/>
        <v>106.3</v>
      </c>
      <c r="J46" s="17">
        <f t="shared" si="49"/>
        <v>104.3</v>
      </c>
      <c r="K46" s="17">
        <f t="shared" si="49"/>
        <v>102.8</v>
      </c>
      <c r="L46" s="17">
        <f t="shared" si="49"/>
        <v>105.8</v>
      </c>
      <c r="M46" s="17">
        <v>109.9</v>
      </c>
      <c r="N46" s="17">
        <f>N11</f>
        <v>102.7</v>
      </c>
      <c r="O46" s="17">
        <f>O11</f>
        <v>100.8</v>
      </c>
      <c r="P46" s="17">
        <f>P11</f>
        <v>115.7</v>
      </c>
      <c r="Q46" s="17">
        <v>108.3</v>
      </c>
      <c r="R46" s="17">
        <v>95.7</v>
      </c>
      <c r="S46" s="17">
        <f t="shared" ref="S46:X46" si="50">S11</f>
        <v>105</v>
      </c>
      <c r="T46" s="17">
        <f t="shared" si="50"/>
        <v>103.6</v>
      </c>
      <c r="U46" s="17">
        <f t="shared" si="50"/>
        <v>105.1</v>
      </c>
      <c r="V46" s="17">
        <f t="shared" si="50"/>
        <v>119.2</v>
      </c>
      <c r="W46" s="17">
        <f t="shared" si="50"/>
        <v>120.9</v>
      </c>
      <c r="X46" s="17">
        <f t="shared" si="50"/>
        <v>106.3</v>
      </c>
      <c r="Y46" s="17">
        <f t="shared" ref="Y46" si="51">Y11</f>
        <v>119.6</v>
      </c>
      <c r="Z46" s="7"/>
      <c r="AA46" s="17">
        <v>314</v>
      </c>
      <c r="AB46" s="17">
        <v>439.6</v>
      </c>
      <c r="AC46" s="17">
        <f>AC11</f>
        <v>423.3</v>
      </c>
      <c r="AD46" s="17">
        <f t="shared" ref="AD46:AD51" si="52">SUM(J46:M46)</f>
        <v>422.79999999999995</v>
      </c>
      <c r="AE46" s="17">
        <f t="shared" ref="AE46:AE51" si="53">SUM(N46:Q46)</f>
        <v>427.5</v>
      </c>
      <c r="AF46" s="17">
        <f t="shared" ref="AF46:AF51" si="54">SUM(R46:U46)</f>
        <v>409.4</v>
      </c>
      <c r="AG46" s="17">
        <f t="shared" ref="AG46:AG51" si="55">SUM(V46:Y46)</f>
        <v>466</v>
      </c>
    </row>
    <row r="47" spans="1:33" ht="15" customHeight="1" x14ac:dyDescent="0.5">
      <c r="A47" s="14" t="s">
        <v>22</v>
      </c>
      <c r="B47" s="12">
        <v>-72.400000000000006</v>
      </c>
      <c r="C47" s="12">
        <v>-7.9</v>
      </c>
      <c r="D47" s="12">
        <v>-8.1</v>
      </c>
      <c r="E47" s="12">
        <v>-5.9</v>
      </c>
      <c r="F47" s="12">
        <v>-7.1</v>
      </c>
      <c r="G47" s="12">
        <f>-8.8</f>
        <v>-8.8000000000000007</v>
      </c>
      <c r="H47" s="12">
        <v>-7.7</v>
      </c>
      <c r="I47" s="12">
        <v>-7.8</v>
      </c>
      <c r="J47" s="12">
        <v>-6.7</v>
      </c>
      <c r="K47" s="12">
        <v>-9.5</v>
      </c>
      <c r="L47" s="12">
        <v>-8.9</v>
      </c>
      <c r="M47" s="12">
        <v>-8.6</v>
      </c>
      <c r="N47" s="12">
        <v>-6.9</v>
      </c>
      <c r="O47" s="12">
        <v>-6.2</v>
      </c>
      <c r="P47" s="12">
        <v>-5.9</v>
      </c>
      <c r="Q47" s="12">
        <v>-6</v>
      </c>
      <c r="R47" s="12">
        <v>-4.5</v>
      </c>
      <c r="S47" s="12">
        <v>-5.9</v>
      </c>
      <c r="T47" s="12">
        <v>-6</v>
      </c>
      <c r="U47" s="12">
        <v>-6</v>
      </c>
      <c r="V47" s="12">
        <v>-5.5</v>
      </c>
      <c r="W47" s="12">
        <v>-6.3</v>
      </c>
      <c r="X47" s="12">
        <v>-5.2</v>
      </c>
      <c r="Y47" s="12">
        <v>-5</v>
      </c>
      <c r="Z47" s="7"/>
      <c r="AA47" s="12">
        <v>-33.700000000000003</v>
      </c>
      <c r="AB47" s="12">
        <v>-94.3</v>
      </c>
      <c r="AC47" s="12">
        <f>SUM(F47:I47)</f>
        <v>-31.400000000000002</v>
      </c>
      <c r="AD47" s="12">
        <f t="shared" si="52"/>
        <v>-33.700000000000003</v>
      </c>
      <c r="AE47" s="12">
        <f t="shared" si="53"/>
        <v>-25</v>
      </c>
      <c r="AF47" s="12">
        <f t="shared" si="54"/>
        <v>-22.4</v>
      </c>
      <c r="AG47" s="12">
        <f t="shared" si="55"/>
        <v>-22</v>
      </c>
    </row>
    <row r="48" spans="1:33" ht="15" customHeight="1" x14ac:dyDescent="0.5">
      <c r="A48" s="14" t="s">
        <v>23</v>
      </c>
      <c r="B48" s="12">
        <v>-2.2000000000000002</v>
      </c>
      <c r="C48" s="12">
        <v>0</v>
      </c>
      <c r="D48" s="12">
        <v>0</v>
      </c>
      <c r="E48" s="12">
        <v>0</v>
      </c>
      <c r="F48" s="12">
        <v>0</v>
      </c>
      <c r="G48" s="12">
        <v>0</v>
      </c>
      <c r="H48" s="12">
        <v>0</v>
      </c>
      <c r="I48" s="12">
        <v>0</v>
      </c>
      <c r="J48" s="12">
        <v>0</v>
      </c>
      <c r="K48" s="12">
        <v>0</v>
      </c>
      <c r="L48" s="12">
        <v>0</v>
      </c>
      <c r="M48" s="12">
        <v>0</v>
      </c>
      <c r="N48" s="12">
        <v>0</v>
      </c>
      <c r="O48" s="12">
        <v>0</v>
      </c>
      <c r="P48" s="12">
        <v>0</v>
      </c>
      <c r="Q48" s="12">
        <v>0</v>
      </c>
      <c r="R48" s="12">
        <v>0</v>
      </c>
      <c r="S48" s="12">
        <v>0</v>
      </c>
      <c r="T48" s="12">
        <v>0</v>
      </c>
      <c r="U48" s="12">
        <v>0</v>
      </c>
      <c r="V48" s="12">
        <v>0</v>
      </c>
      <c r="W48" s="12">
        <v>0</v>
      </c>
      <c r="X48" s="12">
        <v>0</v>
      </c>
      <c r="Y48" s="12">
        <v>0</v>
      </c>
      <c r="Z48" s="7"/>
      <c r="AA48" s="12">
        <v>0</v>
      </c>
      <c r="AB48" s="12">
        <v>-2.2000000000000002</v>
      </c>
      <c r="AC48" s="12">
        <f>SUM(F48:I48)</f>
        <v>0</v>
      </c>
      <c r="AD48" s="12">
        <f t="shared" si="52"/>
        <v>0</v>
      </c>
      <c r="AE48" s="12">
        <f t="shared" si="53"/>
        <v>0</v>
      </c>
      <c r="AF48" s="12">
        <f t="shared" si="54"/>
        <v>0</v>
      </c>
      <c r="AG48" s="12">
        <f t="shared" si="55"/>
        <v>0</v>
      </c>
    </row>
    <row r="49" spans="1:33" ht="15.9" customHeight="1" x14ac:dyDescent="0.5">
      <c r="A49" s="14" t="s">
        <v>24</v>
      </c>
      <c r="B49" s="12">
        <v>0</v>
      </c>
      <c r="C49" s="12">
        <v>0</v>
      </c>
      <c r="D49" s="12">
        <v>0</v>
      </c>
      <c r="E49" s="12">
        <v>0</v>
      </c>
      <c r="F49" s="12">
        <v>-0.8</v>
      </c>
      <c r="G49" s="12">
        <v>-1.4</v>
      </c>
      <c r="H49" s="12">
        <v>-1.4</v>
      </c>
      <c r="I49" s="12">
        <v>-1.4</v>
      </c>
      <c r="J49" s="12">
        <v>-1.3</v>
      </c>
      <c r="K49" s="12">
        <v>-1.4</v>
      </c>
      <c r="L49" s="12">
        <v>-1.4</v>
      </c>
      <c r="M49" s="12">
        <v>-1.5</v>
      </c>
      <c r="N49" s="12">
        <v>-1.4</v>
      </c>
      <c r="O49" s="12">
        <v>-1.9</v>
      </c>
      <c r="P49" s="12">
        <v>-1.9</v>
      </c>
      <c r="Q49" s="12">
        <v>-1.9</v>
      </c>
      <c r="R49" s="12">
        <v>-1.5</v>
      </c>
      <c r="S49" s="12">
        <v>-1.2</v>
      </c>
      <c r="T49" s="12">
        <v>-1.2</v>
      </c>
      <c r="U49" s="12">
        <v>-1.6</v>
      </c>
      <c r="V49" s="12">
        <v>-3.4</v>
      </c>
      <c r="W49" s="12">
        <v>-3.4</v>
      </c>
      <c r="X49" s="12">
        <v>-3.4</v>
      </c>
      <c r="Y49" s="12">
        <v>-3.4</v>
      </c>
      <c r="Z49" s="7"/>
      <c r="AA49" s="12">
        <v>0</v>
      </c>
      <c r="AB49" s="12">
        <v>0</v>
      </c>
      <c r="AC49" s="12">
        <f>SUM(F49:I49)</f>
        <v>-5</v>
      </c>
      <c r="AD49" s="12">
        <f t="shared" si="52"/>
        <v>-5.6</v>
      </c>
      <c r="AE49" s="12">
        <f t="shared" si="53"/>
        <v>-7.1</v>
      </c>
      <c r="AF49" s="12">
        <f t="shared" si="54"/>
        <v>-5.5</v>
      </c>
      <c r="AG49" s="12">
        <f t="shared" si="55"/>
        <v>-13.6</v>
      </c>
    </row>
    <row r="50" spans="1:33" ht="15" customHeight="1" x14ac:dyDescent="0.5">
      <c r="A50" s="14" t="s">
        <v>30</v>
      </c>
      <c r="B50" s="12">
        <v>0</v>
      </c>
      <c r="C50" s="12">
        <v>0</v>
      </c>
      <c r="D50" s="12">
        <v>0</v>
      </c>
      <c r="E50" s="12">
        <v>0</v>
      </c>
      <c r="F50" s="12">
        <v>0</v>
      </c>
      <c r="G50" s="12">
        <v>0</v>
      </c>
      <c r="H50" s="12">
        <v>0</v>
      </c>
      <c r="I50" s="12">
        <v>0</v>
      </c>
      <c r="J50" s="12">
        <v>0</v>
      </c>
      <c r="K50" s="12">
        <v>0</v>
      </c>
      <c r="L50" s="12">
        <v>0</v>
      </c>
      <c r="M50" s="12">
        <v>0</v>
      </c>
      <c r="N50" s="12">
        <v>-0.2</v>
      </c>
      <c r="O50" s="12">
        <v>-1.7</v>
      </c>
      <c r="P50" s="12">
        <v>-1.7</v>
      </c>
      <c r="Q50" s="12">
        <v>-1.7</v>
      </c>
      <c r="R50" s="12">
        <v>-1.7</v>
      </c>
      <c r="S50" s="12">
        <v>-1.7</v>
      </c>
      <c r="T50" s="12">
        <v>-1.7</v>
      </c>
      <c r="U50" s="12">
        <v>-1.7</v>
      </c>
      <c r="V50" s="12">
        <v>-1.7</v>
      </c>
      <c r="W50" s="12">
        <v>-6.6</v>
      </c>
      <c r="X50" s="12">
        <v>0</v>
      </c>
      <c r="Y50" s="12">
        <v>0</v>
      </c>
      <c r="Z50" s="7"/>
      <c r="AA50" s="12">
        <v>0</v>
      </c>
      <c r="AB50" s="12">
        <v>0</v>
      </c>
      <c r="AC50" s="12">
        <v>0</v>
      </c>
      <c r="AD50" s="12">
        <f t="shared" si="52"/>
        <v>0</v>
      </c>
      <c r="AE50" s="12">
        <f t="shared" si="53"/>
        <v>-5.3</v>
      </c>
      <c r="AF50" s="12">
        <f t="shared" si="54"/>
        <v>-6.8</v>
      </c>
      <c r="AG50" s="12">
        <f t="shared" si="55"/>
        <v>-8.2999999999999989</v>
      </c>
    </row>
    <row r="51" spans="1:33" ht="15.9" customHeight="1" x14ac:dyDescent="0.5">
      <c r="A51" s="14" t="s">
        <v>25</v>
      </c>
      <c r="B51" s="10">
        <v>0</v>
      </c>
      <c r="C51" s="10">
        <v>0</v>
      </c>
      <c r="D51" s="10">
        <v>0</v>
      </c>
      <c r="E51" s="10">
        <v>0</v>
      </c>
      <c r="F51" s="10">
        <v>0</v>
      </c>
      <c r="G51" s="10">
        <v>0</v>
      </c>
      <c r="H51" s="10">
        <v>0</v>
      </c>
      <c r="I51" s="10">
        <v>0</v>
      </c>
      <c r="J51" s="10">
        <v>0</v>
      </c>
      <c r="K51" s="10">
        <v>0</v>
      </c>
      <c r="L51" s="10">
        <v>0</v>
      </c>
      <c r="M51" s="10">
        <v>0</v>
      </c>
      <c r="N51" s="10">
        <v>-6.3</v>
      </c>
      <c r="O51" s="10">
        <v>-0.2</v>
      </c>
      <c r="P51" s="10">
        <v>-0.4</v>
      </c>
      <c r="Q51" s="10">
        <v>0</v>
      </c>
      <c r="R51" s="10">
        <v>0</v>
      </c>
      <c r="S51" s="10">
        <v>0</v>
      </c>
      <c r="T51" s="10">
        <v>0</v>
      </c>
      <c r="U51" s="10">
        <v>0</v>
      </c>
      <c r="V51" s="10">
        <v>0</v>
      </c>
      <c r="W51" s="10">
        <v>-6.3</v>
      </c>
      <c r="X51" s="12">
        <v>-0.3</v>
      </c>
      <c r="Y51" s="12">
        <v>-0.1</v>
      </c>
      <c r="Z51" s="7"/>
      <c r="AA51" s="10">
        <v>0</v>
      </c>
      <c r="AB51" s="10">
        <v>0</v>
      </c>
      <c r="AC51" s="10">
        <v>0</v>
      </c>
      <c r="AD51" s="10">
        <f t="shared" si="52"/>
        <v>0</v>
      </c>
      <c r="AE51" s="10">
        <f t="shared" si="53"/>
        <v>-6.9</v>
      </c>
      <c r="AF51" s="10">
        <f t="shared" si="54"/>
        <v>0</v>
      </c>
      <c r="AG51" s="10">
        <f t="shared" si="55"/>
        <v>-6.6999999999999993</v>
      </c>
    </row>
    <row r="52" spans="1:33" ht="15" customHeight="1" x14ac:dyDescent="0.5">
      <c r="A52" s="14" t="s">
        <v>33</v>
      </c>
      <c r="B52" s="8">
        <v>82.4</v>
      </c>
      <c r="C52" s="8">
        <v>79.5</v>
      </c>
      <c r="D52" s="8">
        <v>86.9</v>
      </c>
      <c r="E52" s="8">
        <v>94.3</v>
      </c>
      <c r="F52" s="8">
        <f t="shared" ref="F52:M52" si="56">SUM(F46:F49)</f>
        <v>93.600000000000009</v>
      </c>
      <c r="G52" s="8">
        <f t="shared" si="56"/>
        <v>97.1</v>
      </c>
      <c r="H52" s="8">
        <f t="shared" si="56"/>
        <v>99.1</v>
      </c>
      <c r="I52" s="8">
        <f t="shared" si="56"/>
        <v>97.1</v>
      </c>
      <c r="J52" s="8">
        <f t="shared" si="56"/>
        <v>96.3</v>
      </c>
      <c r="K52" s="8">
        <f t="shared" si="56"/>
        <v>91.899999999999991</v>
      </c>
      <c r="L52" s="8">
        <f t="shared" si="56"/>
        <v>95.499999999999986</v>
      </c>
      <c r="M52" s="8">
        <f t="shared" si="56"/>
        <v>99.800000000000011</v>
      </c>
      <c r="N52" s="8">
        <f t="shared" ref="N52:X52" si="57">SUM(N46:N51)</f>
        <v>87.899999999999991</v>
      </c>
      <c r="O52" s="8">
        <f t="shared" si="57"/>
        <v>90.799999999999983</v>
      </c>
      <c r="P52" s="8">
        <f t="shared" si="57"/>
        <v>105.79999999999998</v>
      </c>
      <c r="Q52" s="8">
        <f t="shared" si="57"/>
        <v>98.699999999999989</v>
      </c>
      <c r="R52" s="8">
        <f t="shared" si="57"/>
        <v>88</v>
      </c>
      <c r="S52" s="8">
        <f t="shared" si="57"/>
        <v>96.199999999999989</v>
      </c>
      <c r="T52" s="8">
        <f t="shared" si="57"/>
        <v>94.699999999999989</v>
      </c>
      <c r="U52" s="8">
        <f t="shared" si="57"/>
        <v>95.8</v>
      </c>
      <c r="V52" s="8">
        <f t="shared" si="57"/>
        <v>108.6</v>
      </c>
      <c r="W52" s="8">
        <f t="shared" si="57"/>
        <v>98.300000000000011</v>
      </c>
      <c r="X52" s="8">
        <f t="shared" si="57"/>
        <v>97.399999999999991</v>
      </c>
      <c r="Y52" s="8">
        <f t="shared" ref="Y52" si="58">SUM(Y46:Y51)</f>
        <v>111.1</v>
      </c>
      <c r="Z52" s="7"/>
      <c r="AA52" s="8">
        <v>280.3</v>
      </c>
      <c r="AB52" s="8">
        <v>343.1</v>
      </c>
      <c r="AC52" s="8">
        <f>SUM(AC46:AC49)</f>
        <v>386.90000000000003</v>
      </c>
      <c r="AD52" s="8">
        <f>SUM(AD46:AD49)</f>
        <v>383.49999999999994</v>
      </c>
      <c r="AE52" s="8">
        <f>SUM(AE46:AE51)</f>
        <v>383.2</v>
      </c>
      <c r="AF52" s="8">
        <f>SUM(AF46:AF51)</f>
        <v>374.7</v>
      </c>
      <c r="AG52" s="8">
        <f>SUM(AG46:AG51)</f>
        <v>415.4</v>
      </c>
    </row>
    <row r="53" spans="1:33" ht="19.149999999999999" customHeight="1" x14ac:dyDescent="0.5">
      <c r="A53" s="14"/>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row>
    <row r="54" spans="1:33" ht="15" customHeight="1" x14ac:dyDescent="0.5">
      <c r="A54" s="14" t="s">
        <v>34</v>
      </c>
      <c r="B54" s="17">
        <v>126.1</v>
      </c>
      <c r="C54" s="17">
        <v>49.8</v>
      </c>
      <c r="D54" s="17">
        <v>50.8</v>
      </c>
      <c r="E54" s="17">
        <v>56.5</v>
      </c>
      <c r="F54" s="17">
        <v>57</v>
      </c>
      <c r="G54" s="17">
        <f t="shared" ref="G54:L54" si="59">G12</f>
        <v>62.9</v>
      </c>
      <c r="H54" s="17">
        <f t="shared" si="59"/>
        <v>61</v>
      </c>
      <c r="I54" s="17">
        <f t="shared" si="59"/>
        <v>64.5</v>
      </c>
      <c r="J54" s="17">
        <f t="shared" si="59"/>
        <v>39</v>
      </c>
      <c r="K54" s="17">
        <f t="shared" si="59"/>
        <v>63.5</v>
      </c>
      <c r="L54" s="17">
        <f t="shared" si="59"/>
        <v>65.099999999999994</v>
      </c>
      <c r="M54" s="17">
        <v>60.2</v>
      </c>
      <c r="N54" s="17">
        <f>N12</f>
        <v>58.6</v>
      </c>
      <c r="O54" s="17">
        <f>O12</f>
        <v>52.8</v>
      </c>
      <c r="P54" s="17">
        <f>P12</f>
        <v>57.9</v>
      </c>
      <c r="Q54" s="17">
        <v>55.3</v>
      </c>
      <c r="R54" s="17">
        <v>53.5</v>
      </c>
      <c r="S54" s="17">
        <f t="shared" ref="S54:X54" si="60">S12</f>
        <v>55.3</v>
      </c>
      <c r="T54" s="17">
        <f t="shared" si="60"/>
        <v>56.8</v>
      </c>
      <c r="U54" s="17">
        <f t="shared" si="60"/>
        <v>57.3</v>
      </c>
      <c r="V54" s="17">
        <f t="shared" si="60"/>
        <v>55.8</v>
      </c>
      <c r="W54" s="18">
        <f t="shared" si="60"/>
        <v>60</v>
      </c>
      <c r="X54" s="18">
        <f t="shared" si="60"/>
        <v>60</v>
      </c>
      <c r="Y54" s="18">
        <f t="shared" ref="Y54" si="61">Y12</f>
        <v>61.3</v>
      </c>
      <c r="Z54" s="7"/>
      <c r="AA54" s="17">
        <v>157.30000000000001</v>
      </c>
      <c r="AB54" s="17">
        <v>283.2</v>
      </c>
      <c r="AC54" s="17">
        <f>AC12</f>
        <v>245.4</v>
      </c>
      <c r="AD54" s="17">
        <f t="shared" ref="AD54:AD59" si="62">SUM(J54:M54)</f>
        <v>227.8</v>
      </c>
      <c r="AE54" s="17">
        <f t="shared" ref="AE54:AE59" si="63">SUM(N54:Q54)</f>
        <v>224.60000000000002</v>
      </c>
      <c r="AF54" s="17">
        <f t="shared" ref="AF54:AF59" si="64">SUM(R54:U54)</f>
        <v>222.89999999999998</v>
      </c>
      <c r="AG54" s="17">
        <f t="shared" ref="AG54:AG59" si="65">SUM(V54:Y54)</f>
        <v>237.10000000000002</v>
      </c>
    </row>
    <row r="55" spans="1:33" ht="15.9" customHeight="1" x14ac:dyDescent="0.5">
      <c r="A55" s="14" t="s">
        <v>22</v>
      </c>
      <c r="B55" s="12">
        <v>-93.4</v>
      </c>
      <c r="C55" s="12">
        <v>-16.399999999999999</v>
      </c>
      <c r="D55" s="12">
        <v>-15.5</v>
      </c>
      <c r="E55" s="12">
        <v>-15.3</v>
      </c>
      <c r="F55" s="12">
        <v>-15</v>
      </c>
      <c r="G55" s="12">
        <f>-16.9</f>
        <v>-16.899999999999999</v>
      </c>
      <c r="H55" s="12">
        <v>-17.5</v>
      </c>
      <c r="I55" s="12">
        <v>-17</v>
      </c>
      <c r="J55" s="12">
        <v>7.6</v>
      </c>
      <c r="K55" s="12">
        <v>-15.6</v>
      </c>
      <c r="L55" s="12">
        <v>-15.3</v>
      </c>
      <c r="M55" s="12">
        <v>-13.3</v>
      </c>
      <c r="N55" s="12">
        <v>-12.1</v>
      </c>
      <c r="O55" s="12">
        <v>-12.3</v>
      </c>
      <c r="P55" s="12">
        <v>-12.2</v>
      </c>
      <c r="Q55" s="12">
        <v>-12.2</v>
      </c>
      <c r="R55" s="12">
        <v>-11.6</v>
      </c>
      <c r="S55" s="12">
        <v>-13.9</v>
      </c>
      <c r="T55" s="12">
        <v>-13.1</v>
      </c>
      <c r="U55" s="12">
        <v>-12.7</v>
      </c>
      <c r="V55" s="12">
        <v>-12.2</v>
      </c>
      <c r="W55" s="12">
        <v>-15.2</v>
      </c>
      <c r="X55" s="12">
        <v>-14.2</v>
      </c>
      <c r="Y55" s="12">
        <v>-13.5</v>
      </c>
      <c r="Z55" s="7"/>
      <c r="AA55" s="12">
        <v>-25.6</v>
      </c>
      <c r="AB55" s="12">
        <v>-140.6</v>
      </c>
      <c r="AC55" s="12">
        <f>SUM(F55:I55)</f>
        <v>-66.400000000000006</v>
      </c>
      <c r="AD55" s="12">
        <f t="shared" si="62"/>
        <v>-36.6</v>
      </c>
      <c r="AE55" s="12">
        <f t="shared" si="63"/>
        <v>-48.8</v>
      </c>
      <c r="AF55" s="12">
        <f t="shared" si="64"/>
        <v>-51.3</v>
      </c>
      <c r="AG55" s="12">
        <f t="shared" si="65"/>
        <v>-55.099999999999994</v>
      </c>
    </row>
    <row r="56" spans="1:33" ht="15" customHeight="1" x14ac:dyDescent="0.5">
      <c r="A56" s="14" t="s">
        <v>35</v>
      </c>
      <c r="B56" s="12">
        <v>0</v>
      </c>
      <c r="C56" s="12">
        <v>0</v>
      </c>
      <c r="D56" s="12">
        <v>0</v>
      </c>
      <c r="E56" s="12">
        <v>0</v>
      </c>
      <c r="F56" s="12">
        <v>0</v>
      </c>
      <c r="G56" s="12">
        <v>0</v>
      </c>
      <c r="H56" s="12">
        <v>0</v>
      </c>
      <c r="I56" s="12">
        <v>0</v>
      </c>
      <c r="J56" s="12">
        <v>0</v>
      </c>
      <c r="K56" s="12">
        <v>0</v>
      </c>
      <c r="L56" s="12">
        <v>0</v>
      </c>
      <c r="M56" s="12">
        <v>0</v>
      </c>
      <c r="N56" s="12">
        <v>0</v>
      </c>
      <c r="O56" s="12">
        <v>0</v>
      </c>
      <c r="P56" s="12">
        <v>0</v>
      </c>
      <c r="Q56" s="12">
        <v>0</v>
      </c>
      <c r="R56" s="12">
        <v>0</v>
      </c>
      <c r="S56" s="12">
        <v>0</v>
      </c>
      <c r="T56" s="12">
        <v>0</v>
      </c>
      <c r="U56" s="12">
        <v>0</v>
      </c>
      <c r="V56" s="12">
        <v>0</v>
      </c>
      <c r="W56" s="12">
        <v>0</v>
      </c>
      <c r="X56" s="12">
        <v>0</v>
      </c>
      <c r="Y56" s="12">
        <v>0</v>
      </c>
      <c r="Z56" s="7"/>
      <c r="AA56" s="12">
        <v>-9.4</v>
      </c>
      <c r="AB56" s="12">
        <v>0</v>
      </c>
      <c r="AC56" s="12">
        <f>SUM(F56:I56)</f>
        <v>0</v>
      </c>
      <c r="AD56" s="12">
        <f t="shared" si="62"/>
        <v>0</v>
      </c>
      <c r="AE56" s="12">
        <f t="shared" si="63"/>
        <v>0</v>
      </c>
      <c r="AF56" s="12">
        <f t="shared" si="64"/>
        <v>0</v>
      </c>
      <c r="AG56" s="12">
        <f t="shared" si="65"/>
        <v>0</v>
      </c>
    </row>
    <row r="57" spans="1:33" ht="15" customHeight="1" x14ac:dyDescent="0.5">
      <c r="A57" s="14" t="s">
        <v>23</v>
      </c>
      <c r="B57" s="12">
        <v>-2.2999999999999998</v>
      </c>
      <c r="C57" s="12">
        <v>0</v>
      </c>
      <c r="D57" s="12">
        <v>0</v>
      </c>
      <c r="E57" s="12">
        <v>0</v>
      </c>
      <c r="F57" s="12">
        <v>0</v>
      </c>
      <c r="G57" s="12">
        <v>0</v>
      </c>
      <c r="H57" s="12">
        <v>0</v>
      </c>
      <c r="I57" s="12">
        <v>0</v>
      </c>
      <c r="J57" s="12">
        <v>0</v>
      </c>
      <c r="K57" s="12">
        <v>0</v>
      </c>
      <c r="L57" s="12">
        <v>0</v>
      </c>
      <c r="M57" s="12">
        <v>0</v>
      </c>
      <c r="N57" s="12">
        <v>0</v>
      </c>
      <c r="O57" s="12">
        <v>0</v>
      </c>
      <c r="P57" s="12">
        <v>0</v>
      </c>
      <c r="Q57" s="12">
        <v>0</v>
      </c>
      <c r="R57" s="12">
        <v>0</v>
      </c>
      <c r="S57" s="12">
        <v>0</v>
      </c>
      <c r="T57" s="12">
        <v>0</v>
      </c>
      <c r="U57" s="12">
        <v>0</v>
      </c>
      <c r="V57" s="12">
        <v>0</v>
      </c>
      <c r="W57" s="12">
        <v>0</v>
      </c>
      <c r="X57" s="12">
        <v>0</v>
      </c>
      <c r="Y57" s="12">
        <v>0</v>
      </c>
      <c r="Z57" s="7"/>
      <c r="AA57" s="12">
        <v>0</v>
      </c>
      <c r="AB57" s="12">
        <v>-2.2999999999999998</v>
      </c>
      <c r="AC57" s="12">
        <f>SUM(F57:I57)</f>
        <v>0</v>
      </c>
      <c r="AD57" s="12">
        <f t="shared" si="62"/>
        <v>0</v>
      </c>
      <c r="AE57" s="12">
        <f t="shared" si="63"/>
        <v>0</v>
      </c>
      <c r="AF57" s="12">
        <f t="shared" si="64"/>
        <v>0</v>
      </c>
      <c r="AG57" s="12">
        <f t="shared" si="65"/>
        <v>0</v>
      </c>
    </row>
    <row r="58" spans="1:33" ht="15" customHeight="1" x14ac:dyDescent="0.5">
      <c r="A58" s="14" t="s">
        <v>30</v>
      </c>
      <c r="B58" s="12">
        <v>0</v>
      </c>
      <c r="C58" s="12">
        <v>0</v>
      </c>
      <c r="D58" s="12">
        <v>0</v>
      </c>
      <c r="E58" s="12">
        <v>0</v>
      </c>
      <c r="F58" s="12">
        <v>-1</v>
      </c>
      <c r="G58" s="12">
        <v>0</v>
      </c>
      <c r="H58" s="12">
        <v>0</v>
      </c>
      <c r="I58" s="12">
        <v>-0.4</v>
      </c>
      <c r="J58" s="12">
        <v>0</v>
      </c>
      <c r="K58" s="12">
        <v>-0.1</v>
      </c>
      <c r="L58" s="12">
        <v>0</v>
      </c>
      <c r="M58" s="12">
        <v>0</v>
      </c>
      <c r="N58" s="12">
        <v>-1.2</v>
      </c>
      <c r="O58" s="12">
        <v>0</v>
      </c>
      <c r="P58" s="12">
        <v>0</v>
      </c>
      <c r="Q58" s="12">
        <v>-0.6</v>
      </c>
      <c r="R58" s="12">
        <v>-0.1</v>
      </c>
      <c r="S58" s="12">
        <v>-0.1</v>
      </c>
      <c r="T58" s="12">
        <v>-1</v>
      </c>
      <c r="U58" s="12">
        <v>-1.8</v>
      </c>
      <c r="V58" s="12">
        <v>-0.3</v>
      </c>
      <c r="W58" s="12">
        <v>-0.1</v>
      </c>
      <c r="X58" s="12">
        <v>0</v>
      </c>
      <c r="Y58" s="12">
        <v>0</v>
      </c>
      <c r="Z58" s="7"/>
      <c r="AA58" s="12">
        <v>0</v>
      </c>
      <c r="AB58" s="12">
        <v>0</v>
      </c>
      <c r="AC58" s="12">
        <f>SUM(F58:I58)</f>
        <v>-1.4</v>
      </c>
      <c r="AD58" s="12">
        <f t="shared" si="62"/>
        <v>-0.1</v>
      </c>
      <c r="AE58" s="12">
        <f t="shared" si="63"/>
        <v>-1.7999999999999998</v>
      </c>
      <c r="AF58" s="12">
        <f t="shared" si="64"/>
        <v>-3</v>
      </c>
      <c r="AG58" s="12">
        <f t="shared" si="65"/>
        <v>-0.4</v>
      </c>
    </row>
    <row r="59" spans="1:33" ht="15.9" customHeight="1" x14ac:dyDescent="0.5">
      <c r="A59" s="14" t="s">
        <v>25</v>
      </c>
      <c r="B59" s="10">
        <v>0</v>
      </c>
      <c r="C59" s="10">
        <v>0</v>
      </c>
      <c r="D59" s="10">
        <v>0</v>
      </c>
      <c r="E59" s="10">
        <v>0</v>
      </c>
      <c r="F59" s="10">
        <v>0</v>
      </c>
      <c r="G59" s="10">
        <v>0</v>
      </c>
      <c r="H59" s="10">
        <v>0</v>
      </c>
      <c r="I59" s="10">
        <v>0</v>
      </c>
      <c r="J59" s="10">
        <v>0</v>
      </c>
      <c r="K59" s="10">
        <v>0</v>
      </c>
      <c r="L59" s="10">
        <v>0</v>
      </c>
      <c r="M59" s="10">
        <v>0</v>
      </c>
      <c r="N59" s="10">
        <v>-2.2999999999999998</v>
      </c>
      <c r="O59" s="10">
        <v>-0.1</v>
      </c>
      <c r="P59" s="10">
        <v>-0.1</v>
      </c>
      <c r="Q59" s="10">
        <v>0</v>
      </c>
      <c r="R59" s="10">
        <v>0</v>
      </c>
      <c r="S59" s="10">
        <v>0</v>
      </c>
      <c r="T59" s="10">
        <v>0</v>
      </c>
      <c r="U59" s="10">
        <v>0</v>
      </c>
      <c r="V59" s="10">
        <v>0</v>
      </c>
      <c r="W59" s="10">
        <v>-1.5</v>
      </c>
      <c r="X59" s="12">
        <v>-0.3</v>
      </c>
      <c r="Y59" s="12">
        <v>-0.1</v>
      </c>
      <c r="Z59" s="7"/>
      <c r="AA59" s="10">
        <v>0</v>
      </c>
      <c r="AB59" s="10">
        <v>0</v>
      </c>
      <c r="AC59" s="10">
        <v>0</v>
      </c>
      <c r="AD59" s="10">
        <f t="shared" si="62"/>
        <v>0</v>
      </c>
      <c r="AE59" s="10">
        <f t="shared" si="63"/>
        <v>-2.5</v>
      </c>
      <c r="AF59" s="10">
        <f t="shared" si="64"/>
        <v>0</v>
      </c>
      <c r="AG59" s="10">
        <f t="shared" si="65"/>
        <v>-1.9000000000000001</v>
      </c>
    </row>
    <row r="60" spans="1:33" ht="15" customHeight="1" x14ac:dyDescent="0.5">
      <c r="A60" s="14" t="s">
        <v>36</v>
      </c>
      <c r="B60" s="8">
        <v>30.4</v>
      </c>
      <c r="C60" s="8">
        <v>33.4</v>
      </c>
      <c r="D60" s="8">
        <v>35.299999999999997</v>
      </c>
      <c r="E60" s="8">
        <v>41.2</v>
      </c>
      <c r="F60" s="8">
        <f t="shared" ref="F60:M60" si="66">SUM(F54:F58)</f>
        <v>41</v>
      </c>
      <c r="G60" s="8">
        <f t="shared" si="66"/>
        <v>46</v>
      </c>
      <c r="H60" s="8">
        <f t="shared" si="66"/>
        <v>43.5</v>
      </c>
      <c r="I60" s="8">
        <f t="shared" si="66"/>
        <v>47.1</v>
      </c>
      <c r="J60" s="8">
        <f t="shared" si="66"/>
        <v>46.6</v>
      </c>
      <c r="K60" s="8">
        <f t="shared" si="66"/>
        <v>47.8</v>
      </c>
      <c r="L60" s="8">
        <f t="shared" si="66"/>
        <v>49.8</v>
      </c>
      <c r="M60" s="8">
        <f t="shared" si="66"/>
        <v>46.900000000000006</v>
      </c>
      <c r="N60" s="8">
        <f t="shared" ref="N60:X60" si="67">SUM(N54:N59)</f>
        <v>43</v>
      </c>
      <c r="O60" s="8">
        <f t="shared" si="67"/>
        <v>40.4</v>
      </c>
      <c r="P60" s="8">
        <f t="shared" si="67"/>
        <v>45.6</v>
      </c>
      <c r="Q60" s="8">
        <f t="shared" si="67"/>
        <v>42.499999999999993</v>
      </c>
      <c r="R60" s="8">
        <f t="shared" si="67"/>
        <v>41.8</v>
      </c>
      <c r="S60" s="8">
        <f t="shared" si="67"/>
        <v>41.3</v>
      </c>
      <c r="T60" s="8">
        <f t="shared" si="67"/>
        <v>42.699999999999996</v>
      </c>
      <c r="U60" s="8">
        <f t="shared" si="67"/>
        <v>42.8</v>
      </c>
      <c r="V60" s="8">
        <f t="shared" si="67"/>
        <v>43.3</v>
      </c>
      <c r="W60" s="8">
        <f t="shared" si="67"/>
        <v>43.199999999999996</v>
      </c>
      <c r="X60" s="8">
        <f t="shared" si="67"/>
        <v>45.5</v>
      </c>
      <c r="Y60" s="8">
        <f t="shared" ref="Y60" si="68">SUM(Y54:Y59)</f>
        <v>47.699999999999996</v>
      </c>
      <c r="Z60" s="7"/>
      <c r="AA60" s="8">
        <v>122.3</v>
      </c>
      <c r="AB60" s="8">
        <v>140.30000000000001</v>
      </c>
      <c r="AC60" s="8">
        <f>SUM(AC54:AC58)</f>
        <v>177.6</v>
      </c>
      <c r="AD60" s="8">
        <f>SUM(AD54:AD58)</f>
        <v>191.10000000000002</v>
      </c>
      <c r="AE60" s="8">
        <f>SUM(AE54:AE59)</f>
        <v>171.5</v>
      </c>
      <c r="AF60" s="8">
        <f>SUM(AF54:AF59)</f>
        <v>168.59999999999997</v>
      </c>
      <c r="AG60" s="8">
        <f>SUM(AG54:AG59)</f>
        <v>179.70000000000002</v>
      </c>
    </row>
    <row r="61" spans="1:33" ht="15.9" customHeight="1" x14ac:dyDescent="0.5">
      <c r="A61" s="14"/>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row>
    <row r="62" spans="1:33" ht="15.9" customHeight="1" x14ac:dyDescent="0.5">
      <c r="A62" s="14" t="s">
        <v>180</v>
      </c>
      <c r="B62" s="17">
        <v>0</v>
      </c>
      <c r="C62" s="17">
        <v>0</v>
      </c>
      <c r="D62" s="17">
        <v>0</v>
      </c>
      <c r="E62" s="17">
        <v>0</v>
      </c>
      <c r="F62" s="17">
        <v>0</v>
      </c>
      <c r="G62" s="17">
        <v>0</v>
      </c>
      <c r="H62" s="17">
        <v>0</v>
      </c>
      <c r="I62" s="17">
        <v>0</v>
      </c>
      <c r="J62" s="17">
        <v>0</v>
      </c>
      <c r="K62" s="17">
        <v>0</v>
      </c>
      <c r="L62" s="17">
        <v>0</v>
      </c>
      <c r="M62" s="17">
        <v>398.2</v>
      </c>
      <c r="N62" s="17">
        <v>17.3</v>
      </c>
      <c r="O62" s="17">
        <f>O13</f>
        <v>0</v>
      </c>
      <c r="P62" s="17">
        <f>P13</f>
        <v>0</v>
      </c>
      <c r="Q62" s="17">
        <v>14</v>
      </c>
      <c r="R62" s="17">
        <v>0</v>
      </c>
      <c r="S62" s="17">
        <f t="shared" ref="S62:X62" si="69">S13</f>
        <v>8.6999999999999993</v>
      </c>
      <c r="T62" s="17">
        <f t="shared" si="69"/>
        <v>4</v>
      </c>
      <c r="U62" s="17">
        <f t="shared" si="69"/>
        <v>162.5</v>
      </c>
      <c r="V62" s="17">
        <f t="shared" si="69"/>
        <v>0</v>
      </c>
      <c r="W62" s="17">
        <f t="shared" si="69"/>
        <v>2.2000000000000002</v>
      </c>
      <c r="X62" s="17">
        <f t="shared" si="69"/>
        <v>0</v>
      </c>
      <c r="Y62" s="17">
        <f t="shared" ref="Y62" si="70">Y13</f>
        <v>-157.4</v>
      </c>
      <c r="Z62" s="7"/>
      <c r="AA62" s="17">
        <v>0</v>
      </c>
      <c r="AB62" s="17">
        <v>0</v>
      </c>
      <c r="AC62" s="17">
        <v>0</v>
      </c>
      <c r="AD62" s="17">
        <f>SUM(J62:M62)</f>
        <v>398.2</v>
      </c>
      <c r="AE62" s="17">
        <f>SUM(N62:Q62)</f>
        <v>31.3</v>
      </c>
      <c r="AF62" s="17">
        <f>SUM(R62:U62)</f>
        <v>175.2</v>
      </c>
      <c r="AG62" s="17">
        <f t="shared" ref="AG62:AG63" si="71">SUM(V62:Y62)</f>
        <v>-155.20000000000002</v>
      </c>
    </row>
    <row r="63" spans="1:33" ht="15.9" customHeight="1" x14ac:dyDescent="0.5">
      <c r="A63" s="77" t="s">
        <v>185</v>
      </c>
      <c r="B63" s="10">
        <v>0</v>
      </c>
      <c r="C63" s="10">
        <v>0</v>
      </c>
      <c r="D63" s="10">
        <v>0</v>
      </c>
      <c r="E63" s="10">
        <v>0</v>
      </c>
      <c r="F63" s="10">
        <v>0</v>
      </c>
      <c r="G63" s="10">
        <v>0</v>
      </c>
      <c r="H63" s="10">
        <v>0</v>
      </c>
      <c r="I63" s="10">
        <v>0</v>
      </c>
      <c r="J63" s="10">
        <v>0</v>
      </c>
      <c r="K63" s="10">
        <v>0</v>
      </c>
      <c r="L63" s="10">
        <v>0</v>
      </c>
      <c r="M63" s="10">
        <v>-398.2</v>
      </c>
      <c r="N63" s="10">
        <v>-17.3</v>
      </c>
      <c r="O63" s="10">
        <v>0</v>
      </c>
      <c r="P63" s="10">
        <v>0</v>
      </c>
      <c r="Q63" s="10">
        <v>-14</v>
      </c>
      <c r="R63" s="10">
        <v>0</v>
      </c>
      <c r="S63" s="10">
        <v>-8.6999999999999993</v>
      </c>
      <c r="T63" s="10">
        <v>-4</v>
      </c>
      <c r="U63" s="10">
        <v>-162.5</v>
      </c>
      <c r="V63" s="10">
        <v>0</v>
      </c>
      <c r="W63" s="10">
        <v>-2.2000000000000002</v>
      </c>
      <c r="X63" s="12">
        <v>0</v>
      </c>
      <c r="Y63" s="12">
        <v>157.4</v>
      </c>
      <c r="Z63" s="7"/>
      <c r="AA63" s="10">
        <v>0</v>
      </c>
      <c r="AB63" s="10">
        <v>0</v>
      </c>
      <c r="AC63" s="10">
        <v>0</v>
      </c>
      <c r="AD63" s="10">
        <f>SUM(J63:M63)</f>
        <v>-398.2</v>
      </c>
      <c r="AE63" s="10">
        <f>SUM(N63:Q63)</f>
        <v>-31.3</v>
      </c>
      <c r="AF63" s="10">
        <f>SUM(R63:U63)</f>
        <v>-175.2</v>
      </c>
      <c r="AG63" s="10">
        <f t="shared" si="71"/>
        <v>155.20000000000002</v>
      </c>
    </row>
    <row r="64" spans="1:33" ht="15.9" customHeight="1" x14ac:dyDescent="0.5">
      <c r="A64" s="14" t="s">
        <v>181</v>
      </c>
      <c r="B64" s="8">
        <f t="shared" ref="B64:M64" si="72">SUM(B62:B63)</f>
        <v>0</v>
      </c>
      <c r="C64" s="8">
        <f t="shared" si="72"/>
        <v>0</v>
      </c>
      <c r="D64" s="8">
        <f t="shared" si="72"/>
        <v>0</v>
      </c>
      <c r="E64" s="8">
        <f t="shared" si="72"/>
        <v>0</v>
      </c>
      <c r="F64" s="8">
        <f t="shared" si="72"/>
        <v>0</v>
      </c>
      <c r="G64" s="8">
        <f t="shared" si="72"/>
        <v>0</v>
      </c>
      <c r="H64" s="8">
        <f t="shared" si="72"/>
        <v>0</v>
      </c>
      <c r="I64" s="8">
        <f t="shared" si="72"/>
        <v>0</v>
      </c>
      <c r="J64" s="8">
        <f t="shared" si="72"/>
        <v>0</v>
      </c>
      <c r="K64" s="8">
        <f t="shared" si="72"/>
        <v>0</v>
      </c>
      <c r="L64" s="8">
        <f t="shared" si="72"/>
        <v>0</v>
      </c>
      <c r="M64" s="8">
        <f t="shared" si="72"/>
        <v>0</v>
      </c>
      <c r="N64" s="8">
        <v>0</v>
      </c>
      <c r="O64" s="8">
        <f t="shared" ref="O64:X64" si="73">SUM(O62:O63)</f>
        <v>0</v>
      </c>
      <c r="P64" s="8">
        <f t="shared" si="73"/>
        <v>0</v>
      </c>
      <c r="Q64" s="8">
        <f t="shared" si="73"/>
        <v>0</v>
      </c>
      <c r="R64" s="8">
        <f t="shared" si="73"/>
        <v>0</v>
      </c>
      <c r="S64" s="8">
        <f t="shared" si="73"/>
        <v>0</v>
      </c>
      <c r="T64" s="8">
        <f t="shared" si="73"/>
        <v>0</v>
      </c>
      <c r="U64" s="8">
        <f t="shared" si="73"/>
        <v>0</v>
      </c>
      <c r="V64" s="8">
        <f t="shared" si="73"/>
        <v>0</v>
      </c>
      <c r="W64" s="8">
        <f t="shared" si="73"/>
        <v>0</v>
      </c>
      <c r="X64" s="8">
        <f t="shared" si="73"/>
        <v>0</v>
      </c>
      <c r="Y64" s="8">
        <f t="shared" ref="Y64" si="74">SUM(Y62:Y63)</f>
        <v>0</v>
      </c>
      <c r="Z64" s="7"/>
      <c r="AA64" s="8">
        <f t="shared" ref="AA64:AF64" si="75">SUM(AA62:AA63)</f>
        <v>0</v>
      </c>
      <c r="AB64" s="8">
        <f t="shared" si="75"/>
        <v>0</v>
      </c>
      <c r="AC64" s="8">
        <f t="shared" si="75"/>
        <v>0</v>
      </c>
      <c r="AD64" s="8">
        <f t="shared" si="75"/>
        <v>0</v>
      </c>
      <c r="AE64" s="8">
        <f t="shared" si="75"/>
        <v>0</v>
      </c>
      <c r="AF64" s="8">
        <f t="shared" si="75"/>
        <v>0</v>
      </c>
      <c r="AG64" s="8">
        <f t="shared" ref="AG64" si="76">SUM(AG62:AG63)</f>
        <v>0</v>
      </c>
    </row>
    <row r="65" spans="1:33" ht="15.9" customHeight="1" x14ac:dyDescent="0.5">
      <c r="A65" s="14"/>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row>
    <row r="66" spans="1:33" ht="15" customHeight="1" x14ac:dyDescent="0.5">
      <c r="A66" s="14" t="s">
        <v>37</v>
      </c>
      <c r="B66" s="17">
        <v>661.6</v>
      </c>
      <c r="C66" s="17">
        <v>256.89999999999998</v>
      </c>
      <c r="D66" s="17">
        <v>279</v>
      </c>
      <c r="E66" s="17">
        <v>293.5</v>
      </c>
      <c r="F66" s="17">
        <f t="shared" ref="F66:L66" si="77">F54+F46+F39</f>
        <v>308.5</v>
      </c>
      <c r="G66" s="17">
        <f t="shared" si="77"/>
        <v>332.6</v>
      </c>
      <c r="H66" s="17">
        <f t="shared" si="77"/>
        <v>342</v>
      </c>
      <c r="I66" s="17">
        <f t="shared" si="77"/>
        <v>347.70000000000005</v>
      </c>
      <c r="J66" s="17">
        <f t="shared" si="77"/>
        <v>325.10000000000002</v>
      </c>
      <c r="K66" s="17">
        <f t="shared" si="77"/>
        <v>352.1</v>
      </c>
      <c r="L66" s="17">
        <f t="shared" si="77"/>
        <v>354.2</v>
      </c>
      <c r="M66" s="17">
        <v>744.9</v>
      </c>
      <c r="N66" s="17">
        <v>359.8</v>
      </c>
      <c r="O66" s="17">
        <f>O54+O46+O39+O62</f>
        <v>339.1</v>
      </c>
      <c r="P66" s="17">
        <f>P54+P46+P39+P62</f>
        <v>360.9</v>
      </c>
      <c r="Q66" s="17">
        <v>379.5</v>
      </c>
      <c r="R66" s="17">
        <v>360</v>
      </c>
      <c r="S66" s="17">
        <f t="shared" ref="S66:X66" si="78">S54+S46+S39+S62</f>
        <v>384</v>
      </c>
      <c r="T66" s="17">
        <f t="shared" si="78"/>
        <v>392</v>
      </c>
      <c r="U66" s="17">
        <f t="shared" si="78"/>
        <v>563.4</v>
      </c>
      <c r="V66" s="17">
        <f t="shared" si="78"/>
        <v>410.2</v>
      </c>
      <c r="W66" s="17">
        <f t="shared" si="78"/>
        <v>445.90000000000003</v>
      </c>
      <c r="X66" s="17">
        <f t="shared" si="78"/>
        <v>382.70000000000005</v>
      </c>
      <c r="Y66" s="17">
        <f t="shared" ref="Y66" si="79">Y54+Y46+Y39+Y62</f>
        <v>245.6</v>
      </c>
      <c r="Z66" s="7"/>
      <c r="AA66" s="17">
        <v>851.6</v>
      </c>
      <c r="AB66" s="17">
        <v>1491</v>
      </c>
      <c r="AC66" s="17">
        <f>AC54+AC46+AC39</f>
        <v>1330.8000000000002</v>
      </c>
      <c r="AD66" s="17">
        <f t="shared" ref="AD66:AD73" si="80">SUM(J66:M66)</f>
        <v>1776.3000000000002</v>
      </c>
      <c r="AE66" s="17">
        <f t="shared" ref="AE66:AE73" si="81">SUM(N66:Q66)</f>
        <v>1439.3000000000002</v>
      </c>
      <c r="AF66" s="17">
        <f t="shared" ref="AF66:AF73" si="82">SUM(R66:U66)</f>
        <v>1699.4</v>
      </c>
      <c r="AG66" s="17">
        <f t="shared" ref="AG66:AG73" si="83">SUM(V66:Y66)</f>
        <v>1484.4</v>
      </c>
    </row>
    <row r="67" spans="1:33" ht="15" customHeight="1" x14ac:dyDescent="0.5">
      <c r="A67" s="14" t="s">
        <v>22</v>
      </c>
      <c r="B67" s="12">
        <v>-448.7</v>
      </c>
      <c r="C67" s="12">
        <v>-52.2</v>
      </c>
      <c r="D67" s="12">
        <v>-51.8</v>
      </c>
      <c r="E67" s="12">
        <v>-50.4</v>
      </c>
      <c r="F67" s="12">
        <f t="shared" ref="F67:L67" si="84">F40+F47+F55</f>
        <v>-52.6</v>
      </c>
      <c r="G67" s="12">
        <f t="shared" si="84"/>
        <v>-63.4</v>
      </c>
      <c r="H67" s="12">
        <f t="shared" si="84"/>
        <v>-64.099999999999994</v>
      </c>
      <c r="I67" s="12">
        <f t="shared" si="84"/>
        <v>-65.3</v>
      </c>
      <c r="J67" s="12">
        <f t="shared" si="84"/>
        <v>-36.300000000000004</v>
      </c>
      <c r="K67" s="12">
        <f t="shared" si="84"/>
        <v>-72.099999999999994</v>
      </c>
      <c r="L67" s="12">
        <f t="shared" si="84"/>
        <v>-71.099999999999994</v>
      </c>
      <c r="M67" s="12">
        <v>-64.900000000000006</v>
      </c>
      <c r="N67" s="12">
        <v>-62.5</v>
      </c>
      <c r="O67" s="12">
        <f>O40+O47+O55</f>
        <v>-68</v>
      </c>
      <c r="P67" s="12">
        <f>P40+P47+P55</f>
        <v>-66.8</v>
      </c>
      <c r="Q67" s="12">
        <v>-66.599999999999994</v>
      </c>
      <c r="R67" s="12">
        <v>-66.599999999999994</v>
      </c>
      <c r="S67" s="12">
        <f t="shared" ref="S67:X67" si="85">S40+S47+S55</f>
        <v>-78.300000000000011</v>
      </c>
      <c r="T67" s="12">
        <f t="shared" si="85"/>
        <v>-79.699999999999989</v>
      </c>
      <c r="U67" s="12">
        <f t="shared" si="85"/>
        <v>-81.400000000000006</v>
      </c>
      <c r="V67" s="12">
        <f t="shared" si="85"/>
        <v>-70.599999999999994</v>
      </c>
      <c r="W67" s="12">
        <f t="shared" si="85"/>
        <v>-88.9</v>
      </c>
      <c r="X67" s="12">
        <f t="shared" si="85"/>
        <v>-78</v>
      </c>
      <c r="Y67" s="12">
        <f>Y40+Y47+Y55</f>
        <v>-77.2</v>
      </c>
      <c r="Z67" s="7"/>
      <c r="AA67" s="12">
        <v>-152.4</v>
      </c>
      <c r="AB67" s="12">
        <v>-603.1</v>
      </c>
      <c r="AC67" s="12">
        <f>AC40+AC47+AC55</f>
        <v>-245.4</v>
      </c>
      <c r="AD67" s="12">
        <f t="shared" si="80"/>
        <v>-244.4</v>
      </c>
      <c r="AE67" s="12">
        <f t="shared" si="81"/>
        <v>-263.89999999999998</v>
      </c>
      <c r="AF67" s="12">
        <f t="shared" si="82"/>
        <v>-306</v>
      </c>
      <c r="AG67" s="12">
        <f t="shared" si="83"/>
        <v>-314.7</v>
      </c>
    </row>
    <row r="68" spans="1:33" ht="15" customHeight="1" x14ac:dyDescent="0.5">
      <c r="A68" s="14" t="s">
        <v>35</v>
      </c>
      <c r="B68" s="12">
        <v>0</v>
      </c>
      <c r="C68" s="12">
        <v>0</v>
      </c>
      <c r="D68" s="12">
        <v>0</v>
      </c>
      <c r="E68" s="12">
        <v>0</v>
      </c>
      <c r="F68" s="12">
        <v>0</v>
      </c>
      <c r="G68" s="12">
        <v>0</v>
      </c>
      <c r="H68" s="12">
        <v>0</v>
      </c>
      <c r="I68" s="12">
        <v>0</v>
      </c>
      <c r="J68" s="12">
        <v>0</v>
      </c>
      <c r="K68" s="12">
        <v>0</v>
      </c>
      <c r="L68" s="12">
        <v>0</v>
      </c>
      <c r="M68" s="12">
        <v>0</v>
      </c>
      <c r="N68" s="12">
        <v>0</v>
      </c>
      <c r="O68" s="12">
        <v>0</v>
      </c>
      <c r="P68" s="12">
        <v>0</v>
      </c>
      <c r="Q68" s="12">
        <v>0</v>
      </c>
      <c r="R68" s="12">
        <v>0</v>
      </c>
      <c r="S68" s="12">
        <v>0</v>
      </c>
      <c r="T68" s="12">
        <v>0</v>
      </c>
      <c r="U68" s="12">
        <v>0</v>
      </c>
      <c r="V68" s="12">
        <v>0</v>
      </c>
      <c r="W68" s="12">
        <v>0</v>
      </c>
      <c r="X68" s="12">
        <v>0</v>
      </c>
      <c r="Y68" s="12">
        <v>0</v>
      </c>
      <c r="Z68" s="7"/>
      <c r="AA68" s="12">
        <v>-9.4</v>
      </c>
      <c r="AB68" s="12">
        <v>0</v>
      </c>
      <c r="AC68" s="12">
        <v>0</v>
      </c>
      <c r="AD68" s="12">
        <f t="shared" si="80"/>
        <v>0</v>
      </c>
      <c r="AE68" s="12">
        <f t="shared" si="81"/>
        <v>0</v>
      </c>
      <c r="AF68" s="12">
        <f t="shared" si="82"/>
        <v>0</v>
      </c>
      <c r="AG68" s="12">
        <f t="shared" si="83"/>
        <v>0</v>
      </c>
    </row>
    <row r="69" spans="1:33" ht="15" customHeight="1" x14ac:dyDescent="0.5">
      <c r="A69" s="14" t="s">
        <v>23</v>
      </c>
      <c r="B69" s="12">
        <v>-12.8</v>
      </c>
      <c r="C69" s="12">
        <v>0</v>
      </c>
      <c r="D69" s="12">
        <v>0</v>
      </c>
      <c r="E69" s="12">
        <v>0</v>
      </c>
      <c r="F69" s="12">
        <v>0</v>
      </c>
      <c r="G69" s="12">
        <v>0</v>
      </c>
      <c r="H69" s="12">
        <v>0</v>
      </c>
      <c r="I69" s="12">
        <v>0</v>
      </c>
      <c r="J69" s="12">
        <v>0</v>
      </c>
      <c r="K69" s="12">
        <v>0</v>
      </c>
      <c r="L69" s="12">
        <v>0</v>
      </c>
      <c r="M69" s="12">
        <v>0</v>
      </c>
      <c r="N69" s="12">
        <v>0</v>
      </c>
      <c r="O69" s="12">
        <v>0</v>
      </c>
      <c r="P69" s="12">
        <v>0</v>
      </c>
      <c r="Q69" s="12">
        <v>0</v>
      </c>
      <c r="R69" s="12">
        <v>0</v>
      </c>
      <c r="S69" s="12">
        <v>0</v>
      </c>
      <c r="T69" s="12">
        <v>0</v>
      </c>
      <c r="U69" s="12">
        <v>0</v>
      </c>
      <c r="V69" s="12">
        <v>0</v>
      </c>
      <c r="W69" s="12">
        <v>0</v>
      </c>
      <c r="X69" s="12">
        <v>0</v>
      </c>
      <c r="Y69" s="12">
        <v>0</v>
      </c>
      <c r="Z69" s="7"/>
      <c r="AA69" s="12">
        <v>0</v>
      </c>
      <c r="AB69" s="12">
        <v>-12.8</v>
      </c>
      <c r="AC69" s="12">
        <v>0</v>
      </c>
      <c r="AD69" s="12">
        <f t="shared" si="80"/>
        <v>0</v>
      </c>
      <c r="AE69" s="12">
        <f t="shared" si="81"/>
        <v>0</v>
      </c>
      <c r="AF69" s="12">
        <f t="shared" si="82"/>
        <v>0</v>
      </c>
      <c r="AG69" s="12">
        <f t="shared" si="83"/>
        <v>0</v>
      </c>
    </row>
    <row r="70" spans="1:33" ht="15" customHeight="1" x14ac:dyDescent="0.5">
      <c r="A70" s="14" t="s">
        <v>30</v>
      </c>
      <c r="B70" s="12">
        <v>0</v>
      </c>
      <c r="C70" s="12">
        <v>0</v>
      </c>
      <c r="D70" s="12">
        <v>0</v>
      </c>
      <c r="E70" s="12">
        <v>0</v>
      </c>
      <c r="F70" s="12">
        <v>-3.3</v>
      </c>
      <c r="G70" s="12">
        <f t="shared" ref="G70:L70" si="86">G42+G58</f>
        <v>-4.0999999999999996</v>
      </c>
      <c r="H70" s="12">
        <f t="shared" si="86"/>
        <v>-4</v>
      </c>
      <c r="I70" s="12">
        <f t="shared" si="86"/>
        <v>-4.5</v>
      </c>
      <c r="J70" s="12">
        <f t="shared" si="86"/>
        <v>-4.2</v>
      </c>
      <c r="K70" s="12">
        <f t="shared" si="86"/>
        <v>-4.3999999999999995</v>
      </c>
      <c r="L70" s="12">
        <f t="shared" si="86"/>
        <v>-4.0999999999999996</v>
      </c>
      <c r="M70" s="12">
        <v>-4.2</v>
      </c>
      <c r="N70" s="12">
        <v>-5.7</v>
      </c>
      <c r="O70" s="12">
        <f>O42+O58+O50</f>
        <v>-6.7</v>
      </c>
      <c r="P70" s="12">
        <f>P42+P58+P50</f>
        <v>-6.8</v>
      </c>
      <c r="Q70" s="12">
        <v>-7.6</v>
      </c>
      <c r="R70" s="12">
        <v>-5</v>
      </c>
      <c r="S70" s="12">
        <f t="shared" ref="S70:X70" si="87">S42+S58+S50</f>
        <v>-3.2</v>
      </c>
      <c r="T70" s="12">
        <f t="shared" si="87"/>
        <v>-4.0999999999999996</v>
      </c>
      <c r="U70" s="12">
        <f t="shared" si="87"/>
        <v>-5.7</v>
      </c>
      <c r="V70" s="12">
        <f t="shared" si="87"/>
        <v>-7.4</v>
      </c>
      <c r="W70" s="12">
        <f t="shared" si="87"/>
        <v>-14.6</v>
      </c>
      <c r="X70" s="12">
        <f t="shared" si="87"/>
        <v>-4.5999999999999996</v>
      </c>
      <c r="Y70" s="12">
        <f>Y42+Y58+Y50</f>
        <v>-4.3</v>
      </c>
      <c r="Z70" s="7"/>
      <c r="AA70" s="12">
        <v>0</v>
      </c>
      <c r="AB70" s="12">
        <v>0</v>
      </c>
      <c r="AC70" s="12">
        <f>AC42+AC58</f>
        <v>-15.899999999999999</v>
      </c>
      <c r="AD70" s="12">
        <f t="shared" si="80"/>
        <v>-16.899999999999999</v>
      </c>
      <c r="AE70" s="12">
        <f t="shared" si="81"/>
        <v>-26.799999999999997</v>
      </c>
      <c r="AF70" s="12">
        <f t="shared" si="82"/>
        <v>-18</v>
      </c>
      <c r="AG70" s="12">
        <f t="shared" si="83"/>
        <v>-30.900000000000002</v>
      </c>
    </row>
    <row r="71" spans="1:33" ht="15" customHeight="1" x14ac:dyDescent="0.5">
      <c r="A71" s="14" t="s">
        <v>24</v>
      </c>
      <c r="B71" s="12">
        <v>0</v>
      </c>
      <c r="C71" s="12">
        <v>0</v>
      </c>
      <c r="D71" s="12">
        <v>0</v>
      </c>
      <c r="E71" s="12">
        <v>0</v>
      </c>
      <c r="F71" s="12">
        <v>-0.8</v>
      </c>
      <c r="G71" s="12">
        <f t="shared" ref="G71:L71" si="88">G49</f>
        <v>-1.4</v>
      </c>
      <c r="H71" s="12">
        <f t="shared" si="88"/>
        <v>-1.4</v>
      </c>
      <c r="I71" s="12">
        <f t="shared" si="88"/>
        <v>-1.4</v>
      </c>
      <c r="J71" s="12">
        <f t="shared" si="88"/>
        <v>-1.3</v>
      </c>
      <c r="K71" s="12">
        <f t="shared" si="88"/>
        <v>-1.4</v>
      </c>
      <c r="L71" s="12">
        <f t="shared" si="88"/>
        <v>-1.4</v>
      </c>
      <c r="M71" s="12">
        <v>-1.5</v>
      </c>
      <c r="N71" s="12">
        <v>-1.4</v>
      </c>
      <c r="O71" s="12">
        <f>O49</f>
        <v>-1.9</v>
      </c>
      <c r="P71" s="12">
        <f>P49</f>
        <v>-1.9</v>
      </c>
      <c r="Q71" s="12">
        <v>-1.9</v>
      </c>
      <c r="R71" s="12">
        <v>-1.5</v>
      </c>
      <c r="S71" s="12">
        <f t="shared" ref="S71:X71" si="89">S49</f>
        <v>-1.2</v>
      </c>
      <c r="T71" s="12">
        <f t="shared" si="89"/>
        <v>-1.2</v>
      </c>
      <c r="U71" s="12">
        <f t="shared" si="89"/>
        <v>-1.6</v>
      </c>
      <c r="V71" s="12">
        <f t="shared" si="89"/>
        <v>-3.4</v>
      </c>
      <c r="W71" s="12">
        <f t="shared" si="89"/>
        <v>-3.4</v>
      </c>
      <c r="X71" s="12">
        <f t="shared" si="89"/>
        <v>-3.4</v>
      </c>
      <c r="Y71" s="12">
        <f>Y49</f>
        <v>-3.4</v>
      </c>
      <c r="Z71" s="7"/>
      <c r="AA71" s="12">
        <v>0</v>
      </c>
      <c r="AB71" s="12">
        <v>0</v>
      </c>
      <c r="AC71" s="12">
        <f>AC49</f>
        <v>-5</v>
      </c>
      <c r="AD71" s="12">
        <f t="shared" si="80"/>
        <v>-5.6</v>
      </c>
      <c r="AE71" s="12">
        <f t="shared" si="81"/>
        <v>-7.1</v>
      </c>
      <c r="AF71" s="12">
        <f t="shared" si="82"/>
        <v>-5.5</v>
      </c>
      <c r="AG71" s="12">
        <f t="shared" si="83"/>
        <v>-13.6</v>
      </c>
    </row>
    <row r="72" spans="1:33" ht="15" customHeight="1" x14ac:dyDescent="0.5">
      <c r="A72" s="14" t="s">
        <v>25</v>
      </c>
      <c r="B72" s="12">
        <v>0</v>
      </c>
      <c r="C72" s="12">
        <v>0</v>
      </c>
      <c r="D72" s="12">
        <v>0</v>
      </c>
      <c r="E72" s="12">
        <v>0</v>
      </c>
      <c r="F72" s="12">
        <v>0</v>
      </c>
      <c r="G72" s="12">
        <v>0</v>
      </c>
      <c r="H72" s="12">
        <v>0</v>
      </c>
      <c r="I72" s="12">
        <v>0</v>
      </c>
      <c r="J72" s="12">
        <v>0</v>
      </c>
      <c r="K72" s="12">
        <v>0</v>
      </c>
      <c r="L72" s="12">
        <v>0</v>
      </c>
      <c r="M72" s="12">
        <v>0</v>
      </c>
      <c r="N72" s="12">
        <v>-11.2</v>
      </c>
      <c r="O72" s="12">
        <f>O59+O51+O43</f>
        <v>-0.8</v>
      </c>
      <c r="P72" s="12">
        <f>P59+P51+P43</f>
        <v>-0.6</v>
      </c>
      <c r="Q72" s="12">
        <v>0</v>
      </c>
      <c r="R72" s="12">
        <v>0</v>
      </c>
      <c r="S72" s="12">
        <f t="shared" ref="S72:X72" si="90">S59+S51+S43</f>
        <v>0</v>
      </c>
      <c r="T72" s="12">
        <f t="shared" si="90"/>
        <v>0</v>
      </c>
      <c r="U72" s="12">
        <f t="shared" si="90"/>
        <v>0</v>
      </c>
      <c r="V72" s="12">
        <f t="shared" si="90"/>
        <v>0</v>
      </c>
      <c r="W72" s="12">
        <f t="shared" si="90"/>
        <v>-34.799999999999997</v>
      </c>
      <c r="X72" s="12">
        <f t="shared" si="90"/>
        <v>-1.2</v>
      </c>
      <c r="Y72" s="12">
        <f>Y59+Y51+Y43</f>
        <v>-0.4</v>
      </c>
      <c r="Z72" s="7"/>
      <c r="AA72" s="12">
        <v>0</v>
      </c>
      <c r="AB72" s="12">
        <v>0</v>
      </c>
      <c r="AC72" s="12">
        <v>0</v>
      </c>
      <c r="AD72" s="12">
        <f t="shared" si="80"/>
        <v>0</v>
      </c>
      <c r="AE72" s="12">
        <f t="shared" si="81"/>
        <v>-12.6</v>
      </c>
      <c r="AF72" s="12">
        <f t="shared" si="82"/>
        <v>0</v>
      </c>
      <c r="AG72" s="12">
        <f t="shared" si="83"/>
        <v>-36.4</v>
      </c>
    </row>
    <row r="73" spans="1:33" ht="15" customHeight="1" x14ac:dyDescent="0.5">
      <c r="A73" s="14" t="s">
        <v>179</v>
      </c>
      <c r="B73" s="10">
        <v>0</v>
      </c>
      <c r="C73" s="10">
        <v>0</v>
      </c>
      <c r="D73" s="10">
        <v>0</v>
      </c>
      <c r="E73" s="10">
        <v>0</v>
      </c>
      <c r="F73" s="10">
        <v>0</v>
      </c>
      <c r="G73" s="10">
        <v>0</v>
      </c>
      <c r="H73" s="10">
        <v>0</v>
      </c>
      <c r="I73" s="10">
        <v>0</v>
      </c>
      <c r="J73" s="10">
        <v>0</v>
      </c>
      <c r="K73" s="10">
        <v>0</v>
      </c>
      <c r="L73" s="10">
        <v>0</v>
      </c>
      <c r="M73" s="10">
        <v>-398.2</v>
      </c>
      <c r="N73" s="10">
        <v>-17.3</v>
      </c>
      <c r="O73" s="10">
        <f>O63</f>
        <v>0</v>
      </c>
      <c r="P73" s="10">
        <f>P63</f>
        <v>0</v>
      </c>
      <c r="Q73" s="50">
        <f>-14</f>
        <v>-14</v>
      </c>
      <c r="R73" s="10">
        <v>0</v>
      </c>
      <c r="S73" s="10">
        <f t="shared" ref="S73:X73" si="91">S63</f>
        <v>-8.6999999999999993</v>
      </c>
      <c r="T73" s="10">
        <f t="shared" si="91"/>
        <v>-4</v>
      </c>
      <c r="U73" s="10">
        <f t="shared" si="91"/>
        <v>-162.5</v>
      </c>
      <c r="V73" s="10">
        <f t="shared" si="91"/>
        <v>0</v>
      </c>
      <c r="W73" s="10">
        <f t="shared" si="91"/>
        <v>-2.2000000000000002</v>
      </c>
      <c r="X73" s="10">
        <f t="shared" si="91"/>
        <v>0</v>
      </c>
      <c r="Y73" s="10">
        <f t="shared" ref="Y73" si="92">Y63</f>
        <v>157.4</v>
      </c>
      <c r="Z73" s="7"/>
      <c r="AA73" s="10">
        <v>0</v>
      </c>
      <c r="AB73" s="10">
        <v>0</v>
      </c>
      <c r="AC73" s="10">
        <v>0</v>
      </c>
      <c r="AD73" s="10">
        <f t="shared" si="80"/>
        <v>-398.2</v>
      </c>
      <c r="AE73" s="10">
        <f t="shared" si="81"/>
        <v>-31.3</v>
      </c>
      <c r="AF73" s="10">
        <f t="shared" si="82"/>
        <v>-175.2</v>
      </c>
      <c r="AG73" s="10">
        <f t="shared" si="83"/>
        <v>155.20000000000002</v>
      </c>
    </row>
    <row r="74" spans="1:33" ht="15" customHeight="1" x14ac:dyDescent="0.5">
      <c r="A74" s="14" t="s">
        <v>38</v>
      </c>
      <c r="B74" s="8">
        <f t="shared" ref="B74:M74" si="93">SUM(B66:B73)</f>
        <v>200.10000000000002</v>
      </c>
      <c r="C74" s="8">
        <f t="shared" si="93"/>
        <v>204.7</v>
      </c>
      <c r="D74" s="8">
        <f t="shared" si="93"/>
        <v>227.2</v>
      </c>
      <c r="E74" s="8">
        <f t="shared" si="93"/>
        <v>243.1</v>
      </c>
      <c r="F74" s="8">
        <f t="shared" si="93"/>
        <v>251.79999999999998</v>
      </c>
      <c r="G74" s="8">
        <f t="shared" si="93"/>
        <v>263.70000000000005</v>
      </c>
      <c r="H74" s="8">
        <f t="shared" si="93"/>
        <v>272.5</v>
      </c>
      <c r="I74" s="8">
        <f t="shared" si="93"/>
        <v>276.50000000000006</v>
      </c>
      <c r="J74" s="8">
        <f t="shared" si="93"/>
        <v>283.3</v>
      </c>
      <c r="K74" s="8">
        <f t="shared" si="93"/>
        <v>274.20000000000005</v>
      </c>
      <c r="L74" s="8">
        <f t="shared" si="93"/>
        <v>277.60000000000002</v>
      </c>
      <c r="M74" s="8">
        <f t="shared" si="93"/>
        <v>276.09999999999997</v>
      </c>
      <c r="N74" s="8">
        <v>261.7</v>
      </c>
      <c r="O74" s="8">
        <f t="shared" ref="O74:X74" si="94">SUM(O66:O73)</f>
        <v>261.70000000000005</v>
      </c>
      <c r="P74" s="8">
        <f t="shared" si="94"/>
        <v>284.79999999999995</v>
      </c>
      <c r="Q74" s="8">
        <f t="shared" si="94"/>
        <v>289.39999999999998</v>
      </c>
      <c r="R74" s="8">
        <f t="shared" si="94"/>
        <v>286.89999999999998</v>
      </c>
      <c r="S74" s="8">
        <f t="shared" si="94"/>
        <v>292.60000000000002</v>
      </c>
      <c r="T74" s="8">
        <f t="shared" si="94"/>
        <v>303</v>
      </c>
      <c r="U74" s="8">
        <f t="shared" si="94"/>
        <v>312.2</v>
      </c>
      <c r="V74" s="8">
        <f t="shared" si="94"/>
        <v>328.80000000000007</v>
      </c>
      <c r="W74" s="8">
        <f t="shared" si="94"/>
        <v>302</v>
      </c>
      <c r="X74" s="8">
        <f t="shared" si="94"/>
        <v>295.50000000000006</v>
      </c>
      <c r="Y74" s="8">
        <f>SUM(Y66:Y73)</f>
        <v>317.69999999999993</v>
      </c>
      <c r="Z74" s="7"/>
      <c r="AA74" s="8">
        <v>689.8</v>
      </c>
      <c r="AB74" s="8">
        <v>875.1</v>
      </c>
      <c r="AC74" s="8">
        <f>SUM(AC66:AC71)</f>
        <v>1064.5</v>
      </c>
      <c r="AD74" s="8">
        <f>SUM(AD66:AD73)</f>
        <v>1111.2</v>
      </c>
      <c r="AE74" s="8">
        <f>SUM(AE66:AE73)</f>
        <v>1097.6000000000004</v>
      </c>
      <c r="AF74" s="8">
        <f>SUM(AF66:AF73)</f>
        <v>1194.7</v>
      </c>
      <c r="AG74" s="8">
        <f>SUM(AG66:AG73)</f>
        <v>1244</v>
      </c>
    </row>
    <row r="75" spans="1:33" ht="12.6" customHeight="1" x14ac:dyDescent="0.5">
      <c r="A75" s="14"/>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row>
    <row r="76" spans="1:33" ht="15" customHeight="1" x14ac:dyDescent="0.5">
      <c r="A76" s="14" t="s">
        <v>39</v>
      </c>
      <c r="B76" s="17">
        <v>-465.9</v>
      </c>
      <c r="C76" s="17">
        <v>-7.2</v>
      </c>
      <c r="D76" s="17">
        <v>-8.9</v>
      </c>
      <c r="E76" s="17">
        <v>-12</v>
      </c>
      <c r="F76" s="17">
        <f t="shared" ref="F76:L76" si="95">F15</f>
        <v>-21.299999999999955</v>
      </c>
      <c r="G76" s="17">
        <f t="shared" si="95"/>
        <v>-33.999999999999943</v>
      </c>
      <c r="H76" s="17">
        <f t="shared" si="95"/>
        <v>-18.600000000000023</v>
      </c>
      <c r="I76" s="17">
        <f t="shared" si="95"/>
        <v>-6.5999999999999659</v>
      </c>
      <c r="J76" s="17">
        <f t="shared" si="95"/>
        <v>26.799999999999955</v>
      </c>
      <c r="K76" s="17">
        <f t="shared" si="95"/>
        <v>12.799999999999955</v>
      </c>
      <c r="L76" s="17">
        <f t="shared" si="95"/>
        <v>29.999999999999943</v>
      </c>
      <c r="M76" s="17">
        <v>-346.6</v>
      </c>
      <c r="N76" s="17">
        <v>42.5</v>
      </c>
      <c r="O76" s="17">
        <f>O15</f>
        <v>84.399999999999977</v>
      </c>
      <c r="P76" s="17">
        <f>P15</f>
        <v>77.300000000000068</v>
      </c>
      <c r="Q76" s="17">
        <v>70.2</v>
      </c>
      <c r="R76" s="17">
        <v>89.5</v>
      </c>
      <c r="S76" s="17">
        <f t="shared" ref="S76:X76" si="96">S15</f>
        <v>82.900000000000034</v>
      </c>
      <c r="T76" s="17">
        <f t="shared" si="96"/>
        <v>89.300000000000011</v>
      </c>
      <c r="U76" s="17">
        <f t="shared" si="96"/>
        <v>-80.400000000000148</v>
      </c>
      <c r="V76" s="17">
        <f t="shared" si="96"/>
        <v>84.100000000000023</v>
      </c>
      <c r="W76" s="17">
        <f t="shared" si="96"/>
        <v>56.499999999999943</v>
      </c>
      <c r="X76" s="17">
        <f t="shared" si="96"/>
        <v>130.69999999999999</v>
      </c>
      <c r="Y76" s="17">
        <f t="shared" ref="Y76" si="97">Y15</f>
        <v>267.39999999999998</v>
      </c>
      <c r="Z76" s="7"/>
      <c r="AA76" s="17">
        <v>-113.7</v>
      </c>
      <c r="AB76" s="17">
        <v>-494</v>
      </c>
      <c r="AC76" s="17">
        <f>AC15</f>
        <v>-80.500000000000227</v>
      </c>
      <c r="AD76" s="17">
        <f t="shared" ref="AD76:AD83" si="98">SUM(J76:M76)</f>
        <v>-277.00000000000017</v>
      </c>
      <c r="AE76" s="17">
        <f t="shared" ref="AE76:AE83" si="99">SUM(N76:Q76)</f>
        <v>274.40000000000003</v>
      </c>
      <c r="AF76" s="17">
        <f t="shared" ref="AF76:AF83" si="100">SUM(R76:U76)</f>
        <v>181.2999999999999</v>
      </c>
      <c r="AG76" s="17">
        <f t="shared" ref="AG76:AG83" si="101">SUM(V76:Y76)</f>
        <v>538.69999999999993</v>
      </c>
    </row>
    <row r="77" spans="1:33" ht="15" customHeight="1" x14ac:dyDescent="0.5">
      <c r="A77" s="14" t="s">
        <v>22</v>
      </c>
      <c r="B77" s="12">
        <v>486.5</v>
      </c>
      <c r="C77" s="12">
        <v>55.1</v>
      </c>
      <c r="D77" s="12">
        <v>55</v>
      </c>
      <c r="E77" s="12">
        <v>53.5</v>
      </c>
      <c r="F77" s="12">
        <f t="shared" ref="F77:L77" si="102">-F67-F26</f>
        <v>55.6</v>
      </c>
      <c r="G77" s="12">
        <f t="shared" si="102"/>
        <v>68.099999999999994</v>
      </c>
      <c r="H77" s="12">
        <f t="shared" si="102"/>
        <v>68.199999999999989</v>
      </c>
      <c r="I77" s="12">
        <f t="shared" si="102"/>
        <v>69.3</v>
      </c>
      <c r="J77" s="12">
        <f t="shared" si="102"/>
        <v>39.800000000000004</v>
      </c>
      <c r="K77" s="12">
        <f t="shared" si="102"/>
        <v>76.599999999999994</v>
      </c>
      <c r="L77" s="12">
        <f t="shared" si="102"/>
        <v>75.699999999999989</v>
      </c>
      <c r="M77" s="12">
        <v>69.400000000000006</v>
      </c>
      <c r="N77" s="12">
        <v>67.900000000000006</v>
      </c>
      <c r="O77" s="12">
        <f>-O67-O26</f>
        <v>73.900000000000006</v>
      </c>
      <c r="P77" s="12">
        <f>-P67-P26</f>
        <v>72.8</v>
      </c>
      <c r="Q77" s="12">
        <v>72.5</v>
      </c>
      <c r="R77" s="12">
        <v>72.3</v>
      </c>
      <c r="S77" s="12">
        <f t="shared" ref="S77:X77" si="103">-S67-S26</f>
        <v>85.000000000000014</v>
      </c>
      <c r="T77" s="12">
        <f t="shared" si="103"/>
        <v>86.1</v>
      </c>
      <c r="U77" s="12">
        <f t="shared" si="103"/>
        <v>87.300000000000011</v>
      </c>
      <c r="V77" s="12">
        <f t="shared" si="103"/>
        <v>76</v>
      </c>
      <c r="W77" s="12">
        <f t="shared" si="103"/>
        <v>95.300000000000011</v>
      </c>
      <c r="X77" s="12">
        <f t="shared" si="103"/>
        <v>83.8</v>
      </c>
      <c r="Y77" s="12">
        <f t="shared" ref="Y77" si="104">-Y67-Y26</f>
        <v>82.9</v>
      </c>
      <c r="Z77" s="7"/>
      <c r="AA77" s="12">
        <v>164.6</v>
      </c>
      <c r="AB77" s="12">
        <v>650.1</v>
      </c>
      <c r="AC77" s="12">
        <f>-AC67-AC26</f>
        <v>261.2</v>
      </c>
      <c r="AD77" s="12">
        <f t="shared" si="98"/>
        <v>261.5</v>
      </c>
      <c r="AE77" s="12">
        <f t="shared" si="99"/>
        <v>287.10000000000002</v>
      </c>
      <c r="AF77" s="12">
        <f t="shared" si="100"/>
        <v>330.70000000000005</v>
      </c>
      <c r="AG77" s="12">
        <f t="shared" si="101"/>
        <v>338</v>
      </c>
    </row>
    <row r="78" spans="1:33" ht="15" customHeight="1" x14ac:dyDescent="0.5">
      <c r="A78" s="14" t="s">
        <v>35</v>
      </c>
      <c r="B78" s="12">
        <v>0</v>
      </c>
      <c r="C78" s="12">
        <v>0</v>
      </c>
      <c r="D78" s="12">
        <v>0</v>
      </c>
      <c r="E78" s="12">
        <v>0</v>
      </c>
      <c r="F78" s="12">
        <v>0</v>
      </c>
      <c r="G78" s="12">
        <f t="shared" ref="G78:L79" si="105">G68</f>
        <v>0</v>
      </c>
      <c r="H78" s="12">
        <f t="shared" si="105"/>
        <v>0</v>
      </c>
      <c r="I78" s="12">
        <f t="shared" si="105"/>
        <v>0</v>
      </c>
      <c r="J78" s="12">
        <f t="shared" si="105"/>
        <v>0</v>
      </c>
      <c r="K78" s="12">
        <f t="shared" si="105"/>
        <v>0</v>
      </c>
      <c r="L78" s="12">
        <f t="shared" si="105"/>
        <v>0</v>
      </c>
      <c r="M78" s="12">
        <v>0</v>
      </c>
      <c r="N78" s="12">
        <v>0</v>
      </c>
      <c r="O78" s="12">
        <f>O68</f>
        <v>0</v>
      </c>
      <c r="P78" s="12">
        <f>P68</f>
        <v>0</v>
      </c>
      <c r="Q78" s="12">
        <v>0</v>
      </c>
      <c r="R78" s="12">
        <v>0</v>
      </c>
      <c r="S78" s="12">
        <f t="shared" ref="S78:X79" si="106">S68</f>
        <v>0</v>
      </c>
      <c r="T78" s="12">
        <f t="shared" si="106"/>
        <v>0</v>
      </c>
      <c r="U78" s="12">
        <f t="shared" si="106"/>
        <v>0</v>
      </c>
      <c r="V78" s="12">
        <f t="shared" si="106"/>
        <v>0</v>
      </c>
      <c r="W78" s="12">
        <f t="shared" si="106"/>
        <v>0</v>
      </c>
      <c r="X78" s="12">
        <f t="shared" si="106"/>
        <v>0</v>
      </c>
      <c r="Y78" s="12">
        <f t="shared" ref="Y78" si="107">Y68</f>
        <v>0</v>
      </c>
      <c r="Z78" s="7"/>
      <c r="AA78" s="12">
        <v>9.4</v>
      </c>
      <c r="AB78" s="12">
        <v>0</v>
      </c>
      <c r="AC78" s="12">
        <f>AC68</f>
        <v>0</v>
      </c>
      <c r="AD78" s="12">
        <f t="shared" si="98"/>
        <v>0</v>
      </c>
      <c r="AE78" s="12">
        <f t="shared" si="99"/>
        <v>0</v>
      </c>
      <c r="AF78" s="12">
        <f t="shared" si="100"/>
        <v>0</v>
      </c>
      <c r="AG78" s="12">
        <f t="shared" si="101"/>
        <v>0</v>
      </c>
    </row>
    <row r="79" spans="1:33" ht="15" customHeight="1" x14ac:dyDescent="0.5">
      <c r="A79" s="14" t="s">
        <v>23</v>
      </c>
      <c r="B79" s="12">
        <v>13.9</v>
      </c>
      <c r="C79" s="12">
        <v>0</v>
      </c>
      <c r="D79" s="12">
        <v>0</v>
      </c>
      <c r="E79" s="12">
        <v>0</v>
      </c>
      <c r="F79" s="12">
        <v>0</v>
      </c>
      <c r="G79" s="12">
        <f t="shared" si="105"/>
        <v>0</v>
      </c>
      <c r="H79" s="12">
        <f t="shared" si="105"/>
        <v>0</v>
      </c>
      <c r="I79" s="12">
        <f t="shared" si="105"/>
        <v>0</v>
      </c>
      <c r="J79" s="12">
        <f t="shared" si="105"/>
        <v>0</v>
      </c>
      <c r="K79" s="12">
        <f t="shared" si="105"/>
        <v>0</v>
      </c>
      <c r="L79" s="12">
        <f t="shared" si="105"/>
        <v>0</v>
      </c>
      <c r="M79" s="12">
        <v>0</v>
      </c>
      <c r="N79" s="12">
        <v>0</v>
      </c>
      <c r="O79" s="12">
        <f>O69</f>
        <v>0</v>
      </c>
      <c r="P79" s="12">
        <f>P69</f>
        <v>0</v>
      </c>
      <c r="Q79" s="12">
        <v>0</v>
      </c>
      <c r="R79" s="12">
        <v>0</v>
      </c>
      <c r="S79" s="12">
        <f t="shared" si="106"/>
        <v>0</v>
      </c>
      <c r="T79" s="12">
        <f t="shared" si="106"/>
        <v>0</v>
      </c>
      <c r="U79" s="12">
        <f t="shared" si="106"/>
        <v>0</v>
      </c>
      <c r="V79" s="12">
        <f t="shared" si="106"/>
        <v>0</v>
      </c>
      <c r="W79" s="12">
        <f t="shared" si="106"/>
        <v>0</v>
      </c>
      <c r="X79" s="12">
        <f t="shared" si="106"/>
        <v>0</v>
      </c>
      <c r="Y79" s="12">
        <f t="shared" ref="Y79" si="108">Y69</f>
        <v>0</v>
      </c>
      <c r="Z79" s="7"/>
      <c r="AA79" s="12">
        <v>0</v>
      </c>
      <c r="AB79" s="12">
        <v>13.9</v>
      </c>
      <c r="AC79" s="12">
        <f>AC69</f>
        <v>0</v>
      </c>
      <c r="AD79" s="12">
        <f t="shared" si="98"/>
        <v>0</v>
      </c>
      <c r="AE79" s="12">
        <f t="shared" si="99"/>
        <v>0</v>
      </c>
      <c r="AF79" s="12">
        <f t="shared" si="100"/>
        <v>0</v>
      </c>
      <c r="AG79" s="12">
        <f t="shared" si="101"/>
        <v>0</v>
      </c>
    </row>
    <row r="80" spans="1:33" ht="15" customHeight="1" x14ac:dyDescent="0.5">
      <c r="A80" s="14" t="s">
        <v>30</v>
      </c>
      <c r="B80" s="12">
        <v>0</v>
      </c>
      <c r="C80" s="12">
        <v>0</v>
      </c>
      <c r="D80" s="12">
        <v>0</v>
      </c>
      <c r="E80" s="12">
        <v>0</v>
      </c>
      <c r="F80" s="12">
        <f>-F42-F58</f>
        <v>3.3</v>
      </c>
      <c r="G80" s="12">
        <f t="shared" ref="G80:L80" si="109">-G70</f>
        <v>4.0999999999999996</v>
      </c>
      <c r="H80" s="12">
        <f t="shared" si="109"/>
        <v>4</v>
      </c>
      <c r="I80" s="12">
        <f t="shared" si="109"/>
        <v>4.5</v>
      </c>
      <c r="J80" s="12">
        <f t="shared" si="109"/>
        <v>4.2</v>
      </c>
      <c r="K80" s="12">
        <f t="shared" si="109"/>
        <v>4.3999999999999995</v>
      </c>
      <c r="L80" s="12">
        <f t="shared" si="109"/>
        <v>4.0999999999999996</v>
      </c>
      <c r="M80" s="12">
        <v>4.2</v>
      </c>
      <c r="N80" s="12">
        <v>5.7</v>
      </c>
      <c r="O80" s="12">
        <f>-O70</f>
        <v>6.7</v>
      </c>
      <c r="P80" s="12">
        <f>-P70</f>
        <v>6.8</v>
      </c>
      <c r="Q80" s="12">
        <v>7.6</v>
      </c>
      <c r="R80" s="12">
        <v>5</v>
      </c>
      <c r="S80" s="12">
        <f t="shared" ref="S80:X80" si="110">-S70</f>
        <v>3.2</v>
      </c>
      <c r="T80" s="12">
        <f t="shared" si="110"/>
        <v>4.0999999999999996</v>
      </c>
      <c r="U80" s="12">
        <f t="shared" si="110"/>
        <v>5.7</v>
      </c>
      <c r="V80" s="12">
        <f t="shared" si="110"/>
        <v>7.4</v>
      </c>
      <c r="W80" s="12">
        <f t="shared" si="110"/>
        <v>14.6</v>
      </c>
      <c r="X80" s="12">
        <f t="shared" si="110"/>
        <v>4.5999999999999996</v>
      </c>
      <c r="Y80" s="12">
        <f>-Y70</f>
        <v>4.3</v>
      </c>
      <c r="Z80" s="7"/>
      <c r="AA80" s="12">
        <v>0</v>
      </c>
      <c r="AB80" s="12">
        <v>0</v>
      </c>
      <c r="AC80" s="12">
        <f>-AC70</f>
        <v>15.899999999999999</v>
      </c>
      <c r="AD80" s="12">
        <f t="shared" si="98"/>
        <v>16.899999999999999</v>
      </c>
      <c r="AE80" s="12">
        <f t="shared" si="99"/>
        <v>26.799999999999997</v>
      </c>
      <c r="AF80" s="12">
        <f t="shared" si="100"/>
        <v>18</v>
      </c>
      <c r="AG80" s="12">
        <f t="shared" si="101"/>
        <v>30.900000000000002</v>
      </c>
    </row>
    <row r="81" spans="1:33" ht="15" customHeight="1" x14ac:dyDescent="0.5">
      <c r="A81" s="14" t="s">
        <v>24</v>
      </c>
      <c r="B81" s="12">
        <v>0</v>
      </c>
      <c r="C81" s="12">
        <v>0</v>
      </c>
      <c r="D81" s="12">
        <v>0</v>
      </c>
      <c r="E81" s="12">
        <v>0</v>
      </c>
      <c r="F81" s="12">
        <f t="shared" ref="F81:L81" si="111">-F28-F71</f>
        <v>1.4</v>
      </c>
      <c r="G81" s="12">
        <f t="shared" si="111"/>
        <v>2.2999999999999998</v>
      </c>
      <c r="H81" s="12">
        <f t="shared" si="111"/>
        <v>2.4</v>
      </c>
      <c r="I81" s="12">
        <f t="shared" si="111"/>
        <v>2.2999999999999998</v>
      </c>
      <c r="J81" s="12">
        <f t="shared" si="111"/>
        <v>2.2999999999999998</v>
      </c>
      <c r="K81" s="12">
        <f t="shared" si="111"/>
        <v>2.4</v>
      </c>
      <c r="L81" s="12">
        <f t="shared" si="111"/>
        <v>2.4</v>
      </c>
      <c r="M81" s="12">
        <v>2.4</v>
      </c>
      <c r="N81" s="12">
        <v>2.4</v>
      </c>
      <c r="O81" s="12">
        <f>-O28-O71</f>
        <v>3.5</v>
      </c>
      <c r="P81" s="12">
        <f>-P28-P71</f>
        <v>3.5</v>
      </c>
      <c r="Q81" s="12">
        <v>3.7</v>
      </c>
      <c r="R81" s="12">
        <v>3.5</v>
      </c>
      <c r="S81" s="12">
        <f t="shared" ref="S81:X82" si="112">-S28-S71</f>
        <v>3.0999999999999996</v>
      </c>
      <c r="T81" s="12">
        <f t="shared" si="112"/>
        <v>3.2</v>
      </c>
      <c r="U81" s="12">
        <f t="shared" si="112"/>
        <v>4</v>
      </c>
      <c r="V81" s="12">
        <f t="shared" si="112"/>
        <v>7</v>
      </c>
      <c r="W81" s="12">
        <f t="shared" si="112"/>
        <v>7</v>
      </c>
      <c r="X81" s="12">
        <f t="shared" si="112"/>
        <v>7.1</v>
      </c>
      <c r="Y81" s="12">
        <f t="shared" ref="Y81" si="113">-Y28-Y71</f>
        <v>7.1</v>
      </c>
      <c r="Z81" s="7"/>
      <c r="AA81" s="12">
        <v>0</v>
      </c>
      <c r="AB81" s="12">
        <v>0</v>
      </c>
      <c r="AC81" s="12">
        <f>-AC28-AC71</f>
        <v>8.4</v>
      </c>
      <c r="AD81" s="12">
        <f t="shared" si="98"/>
        <v>9.5</v>
      </c>
      <c r="AE81" s="12">
        <f t="shared" si="99"/>
        <v>13.100000000000001</v>
      </c>
      <c r="AF81" s="12">
        <f t="shared" si="100"/>
        <v>13.8</v>
      </c>
      <c r="AG81" s="12">
        <f t="shared" si="101"/>
        <v>28.200000000000003</v>
      </c>
    </row>
    <row r="82" spans="1:33" ht="15" customHeight="1" x14ac:dyDescent="0.5">
      <c r="A82" s="14" t="s">
        <v>25</v>
      </c>
      <c r="B82" s="12">
        <v>0</v>
      </c>
      <c r="C82" s="12">
        <v>0</v>
      </c>
      <c r="D82" s="12">
        <v>0</v>
      </c>
      <c r="E82" s="12">
        <v>0</v>
      </c>
      <c r="F82" s="12">
        <v>0</v>
      </c>
      <c r="G82" s="12">
        <v>0</v>
      </c>
      <c r="H82" s="12">
        <v>0</v>
      </c>
      <c r="I82" s="12">
        <v>0</v>
      </c>
      <c r="J82" s="12">
        <v>0</v>
      </c>
      <c r="K82" s="12">
        <v>0</v>
      </c>
      <c r="L82" s="12">
        <v>0</v>
      </c>
      <c r="M82" s="12">
        <v>0</v>
      </c>
      <c r="N82" s="12">
        <v>12.8</v>
      </c>
      <c r="O82" s="12">
        <f>-O29-O72</f>
        <v>0.9</v>
      </c>
      <c r="P82" s="12">
        <f>-P29-P72</f>
        <v>0.6</v>
      </c>
      <c r="Q82" s="12">
        <v>0</v>
      </c>
      <c r="R82" s="12">
        <v>0</v>
      </c>
      <c r="S82" s="12">
        <f t="shared" si="112"/>
        <v>0</v>
      </c>
      <c r="T82" s="12">
        <f t="shared" si="112"/>
        <v>0</v>
      </c>
      <c r="U82" s="12">
        <f t="shared" si="112"/>
        <v>0</v>
      </c>
      <c r="V82" s="12">
        <f t="shared" si="112"/>
        <v>0</v>
      </c>
      <c r="W82" s="12">
        <f t="shared" si="112"/>
        <v>37.5</v>
      </c>
      <c r="X82" s="12">
        <f t="shared" si="112"/>
        <v>1.4</v>
      </c>
      <c r="Y82" s="12">
        <f t="shared" ref="Y82" si="114">-Y29-Y72</f>
        <v>0.4</v>
      </c>
      <c r="Z82" s="7"/>
      <c r="AA82" s="12">
        <v>0</v>
      </c>
      <c r="AB82" s="12">
        <v>0</v>
      </c>
      <c r="AC82" s="12">
        <v>0</v>
      </c>
      <c r="AD82" s="12">
        <f t="shared" si="98"/>
        <v>0</v>
      </c>
      <c r="AE82" s="19">
        <f t="shared" si="99"/>
        <v>14.3</v>
      </c>
      <c r="AF82" s="12">
        <f t="shared" si="100"/>
        <v>0</v>
      </c>
      <c r="AG82" s="12">
        <f t="shared" si="101"/>
        <v>39.299999999999997</v>
      </c>
    </row>
    <row r="83" spans="1:33" ht="15" customHeight="1" x14ac:dyDescent="0.5">
      <c r="A83" s="14" t="s">
        <v>179</v>
      </c>
      <c r="B83" s="10">
        <v>0</v>
      </c>
      <c r="C83" s="10">
        <v>0</v>
      </c>
      <c r="D83" s="10">
        <v>0</v>
      </c>
      <c r="E83" s="10">
        <v>0</v>
      </c>
      <c r="F83" s="10">
        <v>0</v>
      </c>
      <c r="G83" s="10">
        <v>0</v>
      </c>
      <c r="H83" s="10">
        <v>0</v>
      </c>
      <c r="I83" s="10">
        <v>0</v>
      </c>
      <c r="J83" s="10">
        <v>0</v>
      </c>
      <c r="K83" s="10">
        <v>0</v>
      </c>
      <c r="L83" s="10">
        <v>0</v>
      </c>
      <c r="M83" s="10">
        <v>398.2</v>
      </c>
      <c r="N83" s="10">
        <v>17.3</v>
      </c>
      <c r="O83" s="10">
        <f>O13</f>
        <v>0</v>
      </c>
      <c r="P83" s="10">
        <f>P13</f>
        <v>0</v>
      </c>
      <c r="Q83" s="10">
        <v>14</v>
      </c>
      <c r="R83" s="10">
        <v>0</v>
      </c>
      <c r="S83" s="10">
        <f t="shared" ref="S83:X83" si="115">S13</f>
        <v>8.6999999999999993</v>
      </c>
      <c r="T83" s="10">
        <f t="shared" si="115"/>
        <v>4</v>
      </c>
      <c r="U83" s="10">
        <f t="shared" si="115"/>
        <v>162.5</v>
      </c>
      <c r="V83" s="10">
        <f t="shared" si="115"/>
        <v>0</v>
      </c>
      <c r="W83" s="10">
        <f t="shared" si="115"/>
        <v>2.2000000000000002</v>
      </c>
      <c r="X83" s="10">
        <f t="shared" si="115"/>
        <v>0</v>
      </c>
      <c r="Y83" s="10">
        <f t="shared" ref="Y83" si="116">Y13</f>
        <v>-157.4</v>
      </c>
      <c r="Z83" s="7"/>
      <c r="AA83" s="10">
        <v>0</v>
      </c>
      <c r="AB83" s="10">
        <v>0</v>
      </c>
      <c r="AC83" s="10">
        <v>0</v>
      </c>
      <c r="AD83" s="13">
        <f t="shared" si="98"/>
        <v>398.2</v>
      </c>
      <c r="AE83" s="13">
        <f t="shared" si="99"/>
        <v>31.3</v>
      </c>
      <c r="AF83" s="10">
        <f t="shared" si="100"/>
        <v>175.2</v>
      </c>
      <c r="AG83" s="10">
        <f t="shared" si="101"/>
        <v>-155.20000000000002</v>
      </c>
    </row>
    <row r="84" spans="1:33" ht="15" customHeight="1" x14ac:dyDescent="0.5">
      <c r="A84" s="14" t="s">
        <v>40</v>
      </c>
      <c r="B84" s="8">
        <f t="shared" ref="B84:M84" si="117">SUM(B76:B83)</f>
        <v>34.500000000000021</v>
      </c>
      <c r="C84" s="8">
        <f t="shared" si="117"/>
        <v>47.9</v>
      </c>
      <c r="D84" s="8">
        <f t="shared" si="117"/>
        <v>46.1</v>
      </c>
      <c r="E84" s="8">
        <f t="shared" si="117"/>
        <v>41.5</v>
      </c>
      <c r="F84" s="8">
        <f t="shared" si="117"/>
        <v>39.000000000000043</v>
      </c>
      <c r="G84" s="8">
        <f t="shared" si="117"/>
        <v>40.50000000000005</v>
      </c>
      <c r="H84" s="8">
        <f t="shared" si="117"/>
        <v>55.999999999999964</v>
      </c>
      <c r="I84" s="8">
        <f t="shared" si="117"/>
        <v>69.500000000000028</v>
      </c>
      <c r="J84" s="8">
        <f t="shared" si="117"/>
        <v>73.099999999999966</v>
      </c>
      <c r="K84" s="8">
        <f t="shared" si="117"/>
        <v>96.19999999999996</v>
      </c>
      <c r="L84" s="8">
        <f t="shared" si="117"/>
        <v>112.19999999999993</v>
      </c>
      <c r="M84" s="8">
        <f t="shared" si="117"/>
        <v>127.59999999999991</v>
      </c>
      <c r="N84" s="8">
        <v>148.6</v>
      </c>
      <c r="O84" s="8">
        <f t="shared" ref="O84:X84" si="118">SUM(O76:O83)</f>
        <v>169.39999999999998</v>
      </c>
      <c r="P84" s="8">
        <f t="shared" si="118"/>
        <v>161.00000000000009</v>
      </c>
      <c r="Q84" s="8">
        <f t="shared" si="118"/>
        <v>167.99999999999997</v>
      </c>
      <c r="R84" s="8">
        <f t="shared" si="118"/>
        <v>170.3</v>
      </c>
      <c r="S84" s="8">
        <f t="shared" si="118"/>
        <v>182.9</v>
      </c>
      <c r="T84" s="8">
        <f t="shared" si="118"/>
        <v>186.7</v>
      </c>
      <c r="U84" s="8">
        <f t="shared" si="118"/>
        <v>179.09999999999985</v>
      </c>
      <c r="V84" s="8">
        <f t="shared" si="118"/>
        <v>174.50000000000003</v>
      </c>
      <c r="W84" s="8">
        <f t="shared" si="118"/>
        <v>213.09999999999994</v>
      </c>
      <c r="X84" s="8">
        <f t="shared" si="118"/>
        <v>227.6</v>
      </c>
      <c r="Y84" s="8">
        <f t="shared" ref="Y84" si="119">SUM(Y76:Y83)</f>
        <v>204.69999999999996</v>
      </c>
      <c r="Z84" s="7"/>
      <c r="AA84" s="8">
        <v>60.3</v>
      </c>
      <c r="AB84" s="8">
        <v>170</v>
      </c>
      <c r="AC84" s="8">
        <f>SUM(AC76:AC81)</f>
        <v>204.99999999999977</v>
      </c>
      <c r="AD84" s="8">
        <f>SUM(AD76:AD83)</f>
        <v>409.0999999999998</v>
      </c>
      <c r="AE84" s="8">
        <f>SUM(AE76:AE83)</f>
        <v>646.99999999999989</v>
      </c>
      <c r="AF84" s="8">
        <f>SUM(AF76:AF83)</f>
        <v>719</v>
      </c>
      <c r="AG84" s="8">
        <f>SUM(AG76:AG83)</f>
        <v>819.89999999999986</v>
      </c>
    </row>
    <row r="85" spans="1:33" ht="15" customHeight="1" x14ac:dyDescent="0.5">
      <c r="A85" s="14"/>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row>
    <row r="86" spans="1:33" ht="15" customHeight="1" x14ac:dyDescent="0.5">
      <c r="A86" s="14" t="s">
        <v>41</v>
      </c>
      <c r="B86" s="17">
        <v>3.4</v>
      </c>
      <c r="C86" s="17">
        <v>2.2000000000000002</v>
      </c>
      <c r="D86" s="17">
        <v>0.5</v>
      </c>
      <c r="E86" s="17">
        <v>0.7</v>
      </c>
      <c r="F86" s="17">
        <v>4.2</v>
      </c>
      <c r="G86" s="17">
        <v>10</v>
      </c>
      <c r="H86" s="17">
        <v>0.2</v>
      </c>
      <c r="I86" s="17">
        <f>I17</f>
        <v>1.6</v>
      </c>
      <c r="J86" s="17">
        <v>10.6</v>
      </c>
      <c r="K86" s="17">
        <f>K17</f>
        <v>9</v>
      </c>
      <c r="L86" s="17">
        <f>L17</f>
        <v>3.5</v>
      </c>
      <c r="M86" s="17">
        <v>2</v>
      </c>
      <c r="N86" s="17">
        <v>5.0999999999999996</v>
      </c>
      <c r="O86" s="17">
        <f>O17</f>
        <v>7.5</v>
      </c>
      <c r="P86" s="17">
        <f>P17</f>
        <v>0.5</v>
      </c>
      <c r="Q86" s="17">
        <v>17</v>
      </c>
      <c r="R86" s="17">
        <v>5.7</v>
      </c>
      <c r="S86" s="17">
        <f t="shared" ref="S86:X86" si="120">S17</f>
        <v>-3.3</v>
      </c>
      <c r="T86" s="17">
        <f t="shared" si="120"/>
        <v>7.2</v>
      </c>
      <c r="U86" s="17">
        <f t="shared" si="120"/>
        <v>-1.5</v>
      </c>
      <c r="V86" s="17">
        <f t="shared" si="120"/>
        <v>-0.4</v>
      </c>
      <c r="W86" s="17">
        <f t="shared" si="120"/>
        <v>-1.2</v>
      </c>
      <c r="X86" s="17">
        <f t="shared" si="120"/>
        <v>-0.2</v>
      </c>
      <c r="Y86" s="17">
        <f t="shared" ref="Y86" si="121">Y17</f>
        <v>-1.9</v>
      </c>
      <c r="Z86" s="7"/>
      <c r="AA86" s="17">
        <v>13.2</v>
      </c>
      <c r="AB86" s="17">
        <v>6.8</v>
      </c>
      <c r="AC86" s="17">
        <f>SUM(F86:I86)</f>
        <v>15.999999999999998</v>
      </c>
      <c r="AD86" s="17">
        <f>SUM(J86:M86)</f>
        <v>25.1</v>
      </c>
      <c r="AE86" s="17">
        <f>SUM(N86:Q86)</f>
        <v>30.1</v>
      </c>
      <c r="AF86" s="17">
        <f>SUM(R86:U86)</f>
        <v>8.1000000000000014</v>
      </c>
      <c r="AG86" s="17">
        <f t="shared" ref="AG86:AG87" si="122">SUM(V86:Y86)</f>
        <v>-3.7</v>
      </c>
    </row>
    <row r="87" spans="1:33" ht="15" customHeight="1" x14ac:dyDescent="0.5">
      <c r="A87" s="14" t="s">
        <v>42</v>
      </c>
      <c r="B87" s="12">
        <v>0</v>
      </c>
      <c r="C87" s="12">
        <v>0</v>
      </c>
      <c r="D87" s="12">
        <v>0</v>
      </c>
      <c r="E87" s="12">
        <v>0</v>
      </c>
      <c r="F87" s="12">
        <v>0</v>
      </c>
      <c r="G87" s="12">
        <v>-7.4</v>
      </c>
      <c r="H87" s="12">
        <v>1.7</v>
      </c>
      <c r="I87" s="12">
        <v>1.2</v>
      </c>
      <c r="J87" s="12">
        <v>-11</v>
      </c>
      <c r="K87" s="12">
        <v>-6.5</v>
      </c>
      <c r="L87" s="12">
        <v>0</v>
      </c>
      <c r="M87" s="12">
        <v>0</v>
      </c>
      <c r="N87" s="12">
        <v>0</v>
      </c>
      <c r="O87" s="12">
        <v>0</v>
      </c>
      <c r="P87" s="12">
        <v>0</v>
      </c>
      <c r="Q87" s="12">
        <v>0</v>
      </c>
      <c r="R87" s="12">
        <v>0</v>
      </c>
      <c r="S87" s="12">
        <v>-5</v>
      </c>
      <c r="T87" s="12">
        <v>0</v>
      </c>
      <c r="U87" s="12">
        <v>0</v>
      </c>
      <c r="V87" s="12">
        <v>0</v>
      </c>
      <c r="W87" s="12">
        <v>0</v>
      </c>
      <c r="X87" s="12">
        <v>0</v>
      </c>
      <c r="Y87" s="12">
        <v>0</v>
      </c>
      <c r="Z87" s="7"/>
      <c r="AA87" s="12">
        <v>0</v>
      </c>
      <c r="AB87" s="12">
        <v>0</v>
      </c>
      <c r="AC87" s="12">
        <f>SUM(F87:I87)</f>
        <v>-4.5</v>
      </c>
      <c r="AD87" s="12">
        <f>SUM(J87:M87)</f>
        <v>-17.5</v>
      </c>
      <c r="AE87" s="12">
        <f>SUM(N87:Q87)</f>
        <v>0</v>
      </c>
      <c r="AF87" s="12">
        <f>SUM(R87:U87)</f>
        <v>-5</v>
      </c>
      <c r="AG87" s="12">
        <f t="shared" si="122"/>
        <v>0</v>
      </c>
    </row>
    <row r="88" spans="1:33" ht="15" customHeight="1" x14ac:dyDescent="0.5">
      <c r="A88" s="14" t="s">
        <v>44</v>
      </c>
      <c r="B88" s="8">
        <v>3.4</v>
      </c>
      <c r="C88" s="8">
        <v>2.2000000000000002</v>
      </c>
      <c r="D88" s="8">
        <v>0.5</v>
      </c>
      <c r="E88" s="8">
        <v>0.7</v>
      </c>
      <c r="F88" s="8">
        <f t="shared" ref="F88:M88" si="123">SUM(F86:F87)</f>
        <v>4.2</v>
      </c>
      <c r="G88" s="8">
        <f t="shared" si="123"/>
        <v>2.5999999999999996</v>
      </c>
      <c r="H88" s="8">
        <f t="shared" si="123"/>
        <v>1.9</v>
      </c>
      <c r="I88" s="8">
        <f t="shared" si="123"/>
        <v>2.8</v>
      </c>
      <c r="J88" s="8">
        <f t="shared" si="123"/>
        <v>-0.40000000000000036</v>
      </c>
      <c r="K88" s="8">
        <f t="shared" si="123"/>
        <v>2.5</v>
      </c>
      <c r="L88" s="8">
        <f t="shared" si="123"/>
        <v>3.5</v>
      </c>
      <c r="M88" s="8">
        <f t="shared" si="123"/>
        <v>2</v>
      </c>
      <c r="N88" s="8">
        <v>5.0999999999999996</v>
      </c>
      <c r="O88" s="8">
        <f t="shared" ref="O88:Y88" si="124">SUM(O86:O87)</f>
        <v>7.5</v>
      </c>
      <c r="P88" s="8">
        <f t="shared" si="124"/>
        <v>0.5</v>
      </c>
      <c r="Q88" s="8">
        <f t="shared" si="124"/>
        <v>17</v>
      </c>
      <c r="R88" s="8">
        <f t="shared" si="124"/>
        <v>5.7</v>
      </c>
      <c r="S88" s="8">
        <f t="shared" si="124"/>
        <v>-8.3000000000000007</v>
      </c>
      <c r="T88" s="8">
        <f t="shared" si="124"/>
        <v>7.2</v>
      </c>
      <c r="U88" s="8">
        <f t="shared" si="124"/>
        <v>-1.5</v>
      </c>
      <c r="V88" s="8">
        <f t="shared" si="124"/>
        <v>-0.4</v>
      </c>
      <c r="W88" s="8">
        <f t="shared" si="124"/>
        <v>-1.2</v>
      </c>
      <c r="X88" s="8">
        <f t="shared" si="124"/>
        <v>-0.2</v>
      </c>
      <c r="Y88" s="8">
        <f t="shared" si="124"/>
        <v>-1.9</v>
      </c>
      <c r="Z88" s="7"/>
      <c r="AA88" s="8">
        <v>13.2</v>
      </c>
      <c r="AB88" s="8">
        <v>6.8</v>
      </c>
      <c r="AC88" s="8">
        <f>SUM(AC86:AC87)</f>
        <v>11.499999999999998</v>
      </c>
      <c r="AD88" s="8">
        <f>SUM(AD86:AD87)</f>
        <v>7.6000000000000014</v>
      </c>
      <c r="AE88" s="8">
        <f>SUM(AE86:AE87)</f>
        <v>30.1</v>
      </c>
      <c r="AF88" s="8">
        <f>SUM(AF86:AF87)</f>
        <v>3.1000000000000014</v>
      </c>
      <c r="AG88" s="8">
        <f>SUM(AG86:AG87)</f>
        <v>-3.7</v>
      </c>
    </row>
    <row r="89" spans="1:33" ht="15" customHeight="1" x14ac:dyDescent="0.5">
      <c r="A89" s="14"/>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row>
    <row r="90" spans="1:33" ht="15" customHeight="1" x14ac:dyDescent="0.5">
      <c r="A90" s="14" t="s">
        <v>45</v>
      </c>
      <c r="B90" s="17">
        <v>-1.8</v>
      </c>
      <c r="C90" s="17">
        <v>-1.1000000000000001</v>
      </c>
      <c r="D90" s="17">
        <v>0.2</v>
      </c>
      <c r="E90" s="17">
        <v>-2.1</v>
      </c>
      <c r="F90" s="17">
        <v>5.7</v>
      </c>
      <c r="G90" s="17">
        <v>-0.6</v>
      </c>
      <c r="H90" s="17">
        <v>-1.6</v>
      </c>
      <c r="I90" s="17">
        <f>I19</f>
        <v>-4.2</v>
      </c>
      <c r="J90" s="17">
        <f>J19</f>
        <v>-0.5</v>
      </c>
      <c r="K90" s="17">
        <f>K19</f>
        <v>-4.4000000000000004</v>
      </c>
      <c r="L90" s="17">
        <f>L19</f>
        <v>-0.9</v>
      </c>
      <c r="M90" s="17">
        <v>-0.3</v>
      </c>
      <c r="N90" s="17">
        <v>1.2</v>
      </c>
      <c r="O90" s="17">
        <f>O19</f>
        <v>-3</v>
      </c>
      <c r="P90" s="17">
        <f>P19</f>
        <v>-0.5</v>
      </c>
      <c r="Q90" s="17">
        <v>38.799999999999997</v>
      </c>
      <c r="R90" s="17">
        <v>-14.1</v>
      </c>
      <c r="S90" s="17">
        <f t="shared" ref="S90:Y90" si="125">S19</f>
        <v>-17.100000000000001</v>
      </c>
      <c r="T90" s="17">
        <f t="shared" si="125"/>
        <v>-15</v>
      </c>
      <c r="U90" s="17">
        <f t="shared" si="125"/>
        <v>406.7</v>
      </c>
      <c r="V90" s="17">
        <f t="shared" si="125"/>
        <v>-18.600000000000001</v>
      </c>
      <c r="W90" s="17">
        <f t="shared" si="125"/>
        <v>-15.8</v>
      </c>
      <c r="X90" s="17">
        <f t="shared" si="125"/>
        <v>-21.4</v>
      </c>
      <c r="Y90" s="17">
        <f t="shared" si="125"/>
        <v>-45</v>
      </c>
      <c r="Z90" s="7"/>
      <c r="AA90" s="17">
        <v>-0.2</v>
      </c>
      <c r="AB90" s="17">
        <v>-4.8</v>
      </c>
      <c r="AC90" s="17">
        <f>SUM(F90:I90)</f>
        <v>-0.69999999999999973</v>
      </c>
      <c r="AD90" s="17">
        <f>SUM(J90:M90)</f>
        <v>-6.1000000000000005</v>
      </c>
      <c r="AE90" s="17">
        <f>SUM(N90:Q90)</f>
        <v>36.5</v>
      </c>
      <c r="AF90" s="17">
        <f>SUM(R90:U90)</f>
        <v>360.5</v>
      </c>
      <c r="AG90" s="17">
        <f t="shared" ref="AG90:AG92" si="126">SUM(V90:Y90)</f>
        <v>-100.80000000000001</v>
      </c>
    </row>
    <row r="91" spans="1:33" ht="15" customHeight="1" x14ac:dyDescent="0.5">
      <c r="A91" s="14" t="s">
        <v>46</v>
      </c>
      <c r="B91" s="12">
        <v>-4</v>
      </c>
      <c r="C91" s="12">
        <v>-3</v>
      </c>
      <c r="D91" s="12">
        <v>-4.2</v>
      </c>
      <c r="E91" s="12">
        <v>-1.7</v>
      </c>
      <c r="F91" s="12">
        <v>-10.9</v>
      </c>
      <c r="G91" s="12">
        <v>-3.7</v>
      </c>
      <c r="H91" s="12">
        <v>-3.4</v>
      </c>
      <c r="I91" s="12">
        <v>-3.3</v>
      </c>
      <c r="J91" s="12">
        <v>-4.8</v>
      </c>
      <c r="K91" s="12">
        <v>-1.2</v>
      </c>
      <c r="L91" s="12">
        <v>-4.7</v>
      </c>
      <c r="M91" s="12">
        <v>-10.5</v>
      </c>
      <c r="N91" s="12">
        <v>-11.9</v>
      </c>
      <c r="O91" s="12">
        <v>-12.5</v>
      </c>
      <c r="P91" s="12">
        <v>-12.2</v>
      </c>
      <c r="Q91" s="12">
        <v>-10.8</v>
      </c>
      <c r="R91" s="12">
        <v>-19</v>
      </c>
      <c r="S91" s="12">
        <v>-18.899999999999999</v>
      </c>
      <c r="T91" s="12">
        <v>-27.51</v>
      </c>
      <c r="U91" s="12">
        <v>-26.4</v>
      </c>
      <c r="V91" s="12">
        <v>-13.3</v>
      </c>
      <c r="W91" s="12">
        <v>-25.8</v>
      </c>
      <c r="X91" s="12">
        <v>-16.899999999999999</v>
      </c>
      <c r="Y91" s="12">
        <v>6.2</v>
      </c>
      <c r="Z91" s="7"/>
      <c r="AA91" s="12">
        <v>-2.4</v>
      </c>
      <c r="AB91" s="12">
        <v>-12.9</v>
      </c>
      <c r="AC91" s="12">
        <f>SUM(F91:I91)</f>
        <v>-21.3</v>
      </c>
      <c r="AD91" s="12">
        <f>SUM(J91:M91)</f>
        <v>-21.2</v>
      </c>
      <c r="AE91" s="12">
        <f>SUM(N91:Q91)</f>
        <v>-47.399999999999991</v>
      </c>
      <c r="AF91" s="12">
        <f>SUM(R91:U91)</f>
        <v>-91.81</v>
      </c>
      <c r="AG91" s="12">
        <f t="shared" si="126"/>
        <v>-49.8</v>
      </c>
    </row>
    <row r="92" spans="1:33" ht="29.2" customHeight="1" x14ac:dyDescent="0.5">
      <c r="A92" s="14" t="s">
        <v>47</v>
      </c>
      <c r="B92" s="10">
        <v>0</v>
      </c>
      <c r="C92" s="10">
        <v>0</v>
      </c>
      <c r="D92" s="10">
        <v>0</v>
      </c>
      <c r="E92" s="10">
        <v>0</v>
      </c>
      <c r="F92" s="10">
        <v>0</v>
      </c>
      <c r="G92" s="10">
        <v>0</v>
      </c>
      <c r="H92" s="10">
        <v>0</v>
      </c>
      <c r="I92" s="10">
        <v>0</v>
      </c>
      <c r="J92" s="10">
        <v>0</v>
      </c>
      <c r="K92" s="10">
        <v>0</v>
      </c>
      <c r="L92" s="10">
        <v>0</v>
      </c>
      <c r="M92" s="10">
        <v>0</v>
      </c>
      <c r="N92" s="10">
        <v>0</v>
      </c>
      <c r="O92" s="10">
        <v>0</v>
      </c>
      <c r="P92" s="10">
        <v>0</v>
      </c>
      <c r="Q92" s="20">
        <v>-38.1</v>
      </c>
      <c r="R92" s="20">
        <v>0</v>
      </c>
      <c r="S92" s="20">
        <v>0</v>
      </c>
      <c r="T92" s="20">
        <v>0</v>
      </c>
      <c r="U92" s="20">
        <v>-420.2</v>
      </c>
      <c r="V92" s="20">
        <v>0</v>
      </c>
      <c r="W92" s="20">
        <v>0</v>
      </c>
      <c r="X92" s="20">
        <v>0</v>
      </c>
      <c r="Y92" s="20">
        <v>0</v>
      </c>
      <c r="Z92" s="7"/>
      <c r="AA92" s="10">
        <v>0</v>
      </c>
      <c r="AB92" s="10">
        <v>0</v>
      </c>
      <c r="AC92" s="10">
        <f>SUM(F92:I92)</f>
        <v>0</v>
      </c>
      <c r="AD92" s="10">
        <f>SUM(J92:M92)</f>
        <v>0</v>
      </c>
      <c r="AE92" s="10">
        <f>SUM(N92:Q92)</f>
        <v>-38.1</v>
      </c>
      <c r="AF92" s="10">
        <f>SUM(R92:U92)</f>
        <v>-420.2</v>
      </c>
      <c r="AG92" s="10">
        <f t="shared" si="126"/>
        <v>0</v>
      </c>
    </row>
    <row r="93" spans="1:33" ht="15.9" customHeight="1" x14ac:dyDescent="0.5">
      <c r="A93" s="14" t="s">
        <v>48</v>
      </c>
      <c r="B93" s="8">
        <v>-5.8</v>
      </c>
      <c r="C93" s="8">
        <v>-4.0999999999999996</v>
      </c>
      <c r="D93" s="8">
        <v>-4</v>
      </c>
      <c r="E93" s="8">
        <v>-3.8</v>
      </c>
      <c r="F93" s="8">
        <f t="shared" ref="F93:X93" si="127">SUM(F90:F92)</f>
        <v>-5.2</v>
      </c>
      <c r="G93" s="8">
        <f t="shared" si="127"/>
        <v>-4.3</v>
      </c>
      <c r="H93" s="8">
        <f t="shared" si="127"/>
        <v>-5</v>
      </c>
      <c r="I93" s="8">
        <f t="shared" si="127"/>
        <v>-7.5</v>
      </c>
      <c r="J93" s="8">
        <f t="shared" si="127"/>
        <v>-5.3</v>
      </c>
      <c r="K93" s="8">
        <f t="shared" si="127"/>
        <v>-5.6000000000000005</v>
      </c>
      <c r="L93" s="8">
        <f t="shared" si="127"/>
        <v>-5.6000000000000005</v>
      </c>
      <c r="M93" s="8">
        <f t="shared" si="127"/>
        <v>-10.8</v>
      </c>
      <c r="N93" s="8">
        <f t="shared" si="127"/>
        <v>-10.700000000000001</v>
      </c>
      <c r="O93" s="8">
        <f t="shared" si="127"/>
        <v>-15.5</v>
      </c>
      <c r="P93" s="8">
        <f t="shared" si="127"/>
        <v>-12.7</v>
      </c>
      <c r="Q93" s="8">
        <f t="shared" si="127"/>
        <v>-10.100000000000005</v>
      </c>
      <c r="R93" s="8">
        <f t="shared" si="127"/>
        <v>-33.1</v>
      </c>
      <c r="S93" s="8">
        <f t="shared" si="127"/>
        <v>-36</v>
      </c>
      <c r="T93" s="8">
        <f t="shared" si="127"/>
        <v>-42.510000000000005</v>
      </c>
      <c r="U93" s="8">
        <f t="shared" si="127"/>
        <v>-39.899999999999977</v>
      </c>
      <c r="V93" s="8">
        <f t="shared" si="127"/>
        <v>-31.900000000000002</v>
      </c>
      <c r="W93" s="8">
        <f t="shared" si="127"/>
        <v>-41.6</v>
      </c>
      <c r="X93" s="8">
        <f t="shared" si="127"/>
        <v>-38.299999999999997</v>
      </c>
      <c r="Y93" s="8">
        <f t="shared" ref="Y93" si="128">SUM(Y90:Y92)</f>
        <v>-38.799999999999997</v>
      </c>
      <c r="Z93" s="7"/>
      <c r="AA93" s="8">
        <f t="shared" ref="AA93:AF93" si="129">SUM(AA90:AA92)</f>
        <v>-2.6</v>
      </c>
      <c r="AB93" s="8">
        <f t="shared" si="129"/>
        <v>-17.7</v>
      </c>
      <c r="AC93" s="8">
        <f t="shared" si="129"/>
        <v>-22</v>
      </c>
      <c r="AD93" s="8">
        <f t="shared" si="129"/>
        <v>-27.3</v>
      </c>
      <c r="AE93" s="8">
        <f t="shared" si="129"/>
        <v>-48.999999999999993</v>
      </c>
      <c r="AF93" s="8">
        <f t="shared" si="129"/>
        <v>-151.51</v>
      </c>
      <c r="AG93" s="8">
        <f>SUM(AG90:AG92)</f>
        <v>-150.60000000000002</v>
      </c>
    </row>
    <row r="94" spans="1:33" ht="15" customHeight="1" x14ac:dyDescent="0.5">
      <c r="A94" s="14"/>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row>
    <row r="95" spans="1:33" ht="13.45" customHeight="1" x14ac:dyDescent="0.5">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row>
    <row r="96" spans="1:33" ht="15" customHeight="1" x14ac:dyDescent="0.5">
      <c r="A96" s="2" t="s">
        <v>49</v>
      </c>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row>
    <row r="97" spans="1:33" ht="15" customHeight="1" x14ac:dyDescent="0.5">
      <c r="A97" s="2"/>
      <c r="B97" s="4"/>
      <c r="C97" s="4"/>
      <c r="D97" s="4"/>
      <c r="E97" s="4"/>
      <c r="F97" s="4"/>
      <c r="G97" s="4"/>
      <c r="H97" s="4"/>
      <c r="I97" s="4"/>
      <c r="J97" s="4"/>
      <c r="K97" s="4"/>
      <c r="L97" s="4"/>
      <c r="M97" s="4"/>
      <c r="N97" s="4"/>
      <c r="O97" s="4"/>
      <c r="P97" s="4"/>
      <c r="Q97" s="4"/>
      <c r="R97" s="4"/>
      <c r="S97" s="4"/>
      <c r="T97" s="4"/>
      <c r="U97" s="4"/>
      <c r="V97" s="4"/>
      <c r="W97" s="4"/>
      <c r="X97" s="4"/>
      <c r="Y97" s="4"/>
      <c r="Z97" s="7"/>
      <c r="AA97" s="81"/>
      <c r="AB97" s="81"/>
      <c r="AC97" s="4"/>
      <c r="AD97" s="4"/>
      <c r="AE97" s="4"/>
      <c r="AF97" s="4"/>
      <c r="AG97" s="4"/>
    </row>
    <row r="98" spans="1:33" ht="15" customHeight="1" x14ac:dyDescent="0.5">
      <c r="A98" s="2"/>
      <c r="B98" s="5">
        <v>43190</v>
      </c>
      <c r="C98" s="5">
        <v>43281</v>
      </c>
      <c r="D98" s="5">
        <v>43373</v>
      </c>
      <c r="E98" s="5">
        <v>43465</v>
      </c>
      <c r="F98" s="5">
        <f t="shared" ref="F98:L98" si="130">F24</f>
        <v>43555</v>
      </c>
      <c r="G98" s="5">
        <f t="shared" si="130"/>
        <v>43646</v>
      </c>
      <c r="H98" s="5">
        <f t="shared" si="130"/>
        <v>43738</v>
      </c>
      <c r="I98" s="5">
        <f t="shared" si="130"/>
        <v>43830</v>
      </c>
      <c r="J98" s="5">
        <f t="shared" si="130"/>
        <v>43921</v>
      </c>
      <c r="K98" s="5">
        <f t="shared" si="130"/>
        <v>44012</v>
      </c>
      <c r="L98" s="5">
        <f t="shared" si="130"/>
        <v>44104</v>
      </c>
      <c r="M98" s="5">
        <v>44196</v>
      </c>
      <c r="N98" s="5">
        <v>44286</v>
      </c>
      <c r="O98" s="5">
        <f>$O$4</f>
        <v>44377</v>
      </c>
      <c r="P98" s="5">
        <f>$P$4</f>
        <v>44469</v>
      </c>
      <c r="Q98" s="5">
        <f>Q4</f>
        <v>44561</v>
      </c>
      <c r="R98" s="5">
        <v>44651</v>
      </c>
      <c r="S98" s="5">
        <f t="shared" ref="S98:Y98" si="131">S24</f>
        <v>44742</v>
      </c>
      <c r="T98" s="5">
        <f t="shared" si="131"/>
        <v>44834</v>
      </c>
      <c r="U98" s="5">
        <f t="shared" si="131"/>
        <v>44926</v>
      </c>
      <c r="V98" s="5">
        <f t="shared" si="131"/>
        <v>45016</v>
      </c>
      <c r="W98" s="5">
        <f t="shared" si="131"/>
        <v>45107</v>
      </c>
      <c r="X98" s="5">
        <f t="shared" si="131"/>
        <v>45199</v>
      </c>
      <c r="Y98" s="5">
        <f t="shared" si="131"/>
        <v>45291</v>
      </c>
      <c r="Z98" s="7"/>
      <c r="AA98" s="5">
        <v>43100</v>
      </c>
      <c r="AB98" s="5">
        <v>43465</v>
      </c>
      <c r="AC98" s="5">
        <f>AC24</f>
        <v>43830</v>
      </c>
      <c r="AD98" s="5">
        <f>AD24</f>
        <v>44196</v>
      </c>
      <c r="AE98" s="5">
        <f>AE24</f>
        <v>44561</v>
      </c>
      <c r="AF98" s="5">
        <f>AF24</f>
        <v>44926</v>
      </c>
      <c r="AG98" s="5">
        <f>AG24</f>
        <v>45291</v>
      </c>
    </row>
    <row r="99" spans="1:33" ht="15" customHeight="1" x14ac:dyDescent="0.5">
      <c r="A99" s="7"/>
      <c r="B99" s="80" t="s">
        <v>4</v>
      </c>
      <c r="C99" s="80"/>
      <c r="D99" s="80"/>
      <c r="E99" s="80"/>
      <c r="F99" s="80"/>
      <c r="G99" s="80"/>
      <c r="H99" s="80"/>
      <c r="I99" s="80"/>
      <c r="J99" s="80"/>
      <c r="K99" s="80"/>
      <c r="L99" s="80"/>
      <c r="M99" s="80"/>
      <c r="N99" s="80"/>
      <c r="O99" s="80"/>
      <c r="P99" s="80"/>
      <c r="Q99" s="80"/>
      <c r="R99" s="80"/>
      <c r="S99" s="80"/>
      <c r="T99" s="80"/>
      <c r="U99" s="80"/>
      <c r="V99" s="80"/>
      <c r="W99" s="80"/>
      <c r="X99" s="71"/>
      <c r="Y99" s="71"/>
      <c r="Z99" s="7"/>
      <c r="AA99" s="6" t="s">
        <v>4</v>
      </c>
      <c r="AB99" s="6" t="s">
        <v>4</v>
      </c>
      <c r="AC99" s="6" t="s">
        <v>4</v>
      </c>
      <c r="AD99" s="6" t="s">
        <v>4</v>
      </c>
      <c r="AE99" s="6" t="s">
        <v>4</v>
      </c>
      <c r="AF99" s="6" t="s">
        <v>4</v>
      </c>
      <c r="AG99" s="6" t="s">
        <v>4</v>
      </c>
    </row>
    <row r="100" spans="1:33" ht="15" customHeight="1" x14ac:dyDescent="0.5">
      <c r="A100" s="7" t="s">
        <v>6</v>
      </c>
      <c r="B100" s="8">
        <v>316.3</v>
      </c>
      <c r="C100" s="8">
        <v>339.2</v>
      </c>
      <c r="D100" s="8">
        <v>360.3</v>
      </c>
      <c r="E100" s="8">
        <v>375.9</v>
      </c>
      <c r="F100" s="8">
        <f t="shared" ref="F100:L100" si="132">F6</f>
        <v>385.6</v>
      </c>
      <c r="G100" s="8">
        <f t="shared" si="132"/>
        <v>401.5</v>
      </c>
      <c r="H100" s="8">
        <f t="shared" si="132"/>
        <v>428.2</v>
      </c>
      <c r="I100" s="8">
        <f t="shared" si="132"/>
        <v>446</v>
      </c>
      <c r="J100" s="8">
        <f t="shared" si="132"/>
        <v>455</v>
      </c>
      <c r="K100" s="8">
        <f t="shared" si="132"/>
        <v>467.4</v>
      </c>
      <c r="L100" s="8">
        <f t="shared" si="132"/>
        <v>487.4</v>
      </c>
      <c r="M100" s="8">
        <v>504.1</v>
      </c>
      <c r="N100" s="8">
        <v>511.6</v>
      </c>
      <c r="O100" s="8">
        <f>O6</f>
        <v>530.6</v>
      </c>
      <c r="P100" s="8">
        <f>P6</f>
        <v>550.20000000000005</v>
      </c>
      <c r="Q100" s="8">
        <v>565.5</v>
      </c>
      <c r="R100" s="8">
        <v>562.4</v>
      </c>
      <c r="S100" s="8">
        <f t="shared" ref="S100:Y100" si="133">S6</f>
        <v>572.70000000000005</v>
      </c>
      <c r="T100" s="8">
        <f t="shared" si="133"/>
        <v>591</v>
      </c>
      <c r="U100" s="8">
        <f t="shared" si="133"/>
        <v>598.79999999999995</v>
      </c>
      <c r="V100" s="8">
        <f t="shared" si="133"/>
        <v>611.1</v>
      </c>
      <c r="W100" s="8">
        <f t="shared" si="133"/>
        <v>622.5</v>
      </c>
      <c r="X100" s="8">
        <f t="shared" si="133"/>
        <v>633</v>
      </c>
      <c r="Y100" s="8">
        <f t="shared" si="133"/>
        <v>635</v>
      </c>
      <c r="Z100" s="7"/>
      <c r="AA100" s="8">
        <v>1106.8</v>
      </c>
      <c r="AB100" s="8">
        <v>1391.7</v>
      </c>
      <c r="AC100" s="8">
        <f>AC6</f>
        <v>1661.3</v>
      </c>
      <c r="AD100" s="8">
        <f>AD6</f>
        <v>1913.9</v>
      </c>
      <c r="AE100" s="8">
        <f>AE6</f>
        <v>2157.9</v>
      </c>
      <c r="AF100" s="8">
        <f>AF6</f>
        <v>2324.8999999999996</v>
      </c>
      <c r="AG100" s="8">
        <f>AG6</f>
        <v>2501.6</v>
      </c>
    </row>
    <row r="101" spans="1:33" ht="15" customHeight="1" x14ac:dyDescent="0.5">
      <c r="A101" s="9" t="s">
        <v>7</v>
      </c>
      <c r="B101" s="10">
        <v>81.7</v>
      </c>
      <c r="C101" s="10">
        <v>86.6</v>
      </c>
      <c r="D101" s="10">
        <v>87</v>
      </c>
      <c r="E101" s="10">
        <v>91.3</v>
      </c>
      <c r="F101" s="10">
        <f t="shared" ref="F101:L101" si="134">F30</f>
        <v>94.800000000000011</v>
      </c>
      <c r="G101" s="10">
        <f t="shared" si="134"/>
        <v>97.3</v>
      </c>
      <c r="H101" s="10">
        <f t="shared" si="134"/>
        <v>99.7</v>
      </c>
      <c r="I101" s="10">
        <f t="shared" si="134"/>
        <v>100</v>
      </c>
      <c r="J101" s="10">
        <f t="shared" si="134"/>
        <v>98.6</v>
      </c>
      <c r="K101" s="10">
        <f t="shared" si="134"/>
        <v>97</v>
      </c>
      <c r="L101" s="10">
        <f t="shared" si="134"/>
        <v>97.600000000000009</v>
      </c>
      <c r="M101" s="10">
        <v>100.4</v>
      </c>
      <c r="N101" s="10">
        <v>101.3</v>
      </c>
      <c r="O101" s="10">
        <f>O30</f>
        <v>99.5</v>
      </c>
      <c r="P101" s="10">
        <f>P30</f>
        <v>104.4</v>
      </c>
      <c r="Q101" s="10">
        <v>108.1</v>
      </c>
      <c r="R101" s="10">
        <v>105.2</v>
      </c>
      <c r="S101" s="10">
        <f t="shared" ref="S101:Y101" si="135">S30</f>
        <v>97.199999999999989</v>
      </c>
      <c r="T101" s="10">
        <f t="shared" si="135"/>
        <v>101.3</v>
      </c>
      <c r="U101" s="10">
        <f t="shared" si="135"/>
        <v>107.49999999999999</v>
      </c>
      <c r="V101" s="10">
        <f t="shared" si="135"/>
        <v>107.8</v>
      </c>
      <c r="W101" s="10">
        <f t="shared" si="135"/>
        <v>107.39999999999999</v>
      </c>
      <c r="X101" s="10">
        <f t="shared" si="135"/>
        <v>109.89999999999999</v>
      </c>
      <c r="Y101" s="10">
        <f t="shared" si="135"/>
        <v>112.6</v>
      </c>
      <c r="Z101" s="7"/>
      <c r="AA101" s="10">
        <v>356.7</v>
      </c>
      <c r="AB101" s="10">
        <v>346.6</v>
      </c>
      <c r="AC101" s="10">
        <f>AC30</f>
        <v>391.8</v>
      </c>
      <c r="AD101" s="10">
        <f>AD30</f>
        <v>393.6</v>
      </c>
      <c r="AE101" s="10">
        <f>AE30</f>
        <v>413.3</v>
      </c>
      <c r="AF101" s="10">
        <f>AF30</f>
        <v>411.2</v>
      </c>
      <c r="AG101" s="10">
        <f>AG30</f>
        <v>437.7</v>
      </c>
    </row>
    <row r="102" spans="1:33" ht="15" customHeight="1" x14ac:dyDescent="0.5">
      <c r="A102" s="7" t="s">
        <v>8</v>
      </c>
      <c r="B102" s="11">
        <v>234.6</v>
      </c>
      <c r="C102" s="11">
        <v>252.6</v>
      </c>
      <c r="D102" s="11">
        <v>273.3</v>
      </c>
      <c r="E102" s="11">
        <v>284.60000000000002</v>
      </c>
      <c r="F102" s="11">
        <f t="shared" ref="F102:M102" si="136">F100-F101</f>
        <v>290.8</v>
      </c>
      <c r="G102" s="11">
        <f t="shared" si="136"/>
        <v>304.2</v>
      </c>
      <c r="H102" s="11">
        <f t="shared" si="136"/>
        <v>328.5</v>
      </c>
      <c r="I102" s="11">
        <f t="shared" si="136"/>
        <v>346</v>
      </c>
      <c r="J102" s="11">
        <f t="shared" si="136"/>
        <v>356.4</v>
      </c>
      <c r="K102" s="11">
        <f t="shared" si="136"/>
        <v>370.4</v>
      </c>
      <c r="L102" s="11">
        <f t="shared" si="136"/>
        <v>389.79999999999995</v>
      </c>
      <c r="M102" s="11">
        <f t="shared" si="136"/>
        <v>403.70000000000005</v>
      </c>
      <c r="N102" s="11">
        <v>410.3</v>
      </c>
      <c r="O102" s="11">
        <f t="shared" ref="O102:X102" si="137">O100-O101</f>
        <v>431.1</v>
      </c>
      <c r="P102" s="11">
        <f t="shared" si="137"/>
        <v>445.80000000000007</v>
      </c>
      <c r="Q102" s="11">
        <f t="shared" si="137"/>
        <v>457.4</v>
      </c>
      <c r="R102" s="11">
        <f t="shared" si="137"/>
        <v>457.2</v>
      </c>
      <c r="S102" s="11">
        <f t="shared" si="137"/>
        <v>475.50000000000006</v>
      </c>
      <c r="T102" s="11">
        <f t="shared" si="137"/>
        <v>489.7</v>
      </c>
      <c r="U102" s="11">
        <f t="shared" si="137"/>
        <v>491.29999999999995</v>
      </c>
      <c r="V102" s="11">
        <f t="shared" si="137"/>
        <v>503.3</v>
      </c>
      <c r="W102" s="11">
        <f t="shared" si="137"/>
        <v>515.1</v>
      </c>
      <c r="X102" s="11">
        <f t="shared" si="137"/>
        <v>523.1</v>
      </c>
      <c r="Y102" s="11">
        <f t="shared" ref="Y102" si="138">Y100-Y101</f>
        <v>522.4</v>
      </c>
      <c r="Z102" s="7"/>
      <c r="AA102" s="11">
        <v>750.1</v>
      </c>
      <c r="AB102" s="11">
        <v>1045.0999999999999</v>
      </c>
      <c r="AC102" s="11">
        <f>AC100-AC101</f>
        <v>1269.5</v>
      </c>
      <c r="AD102" s="11">
        <f>AD100-AD101</f>
        <v>1520.3000000000002</v>
      </c>
      <c r="AE102" s="11">
        <f>AE100-AE101</f>
        <v>1744.6000000000001</v>
      </c>
      <c r="AF102" s="11">
        <f>AF100-AF101</f>
        <v>1913.6999999999996</v>
      </c>
      <c r="AG102" s="11">
        <f>AG100-AG101</f>
        <v>2063.9</v>
      </c>
    </row>
    <row r="103" spans="1:33" ht="15" customHeight="1" x14ac:dyDescent="0.5">
      <c r="A103" s="7" t="s">
        <v>9</v>
      </c>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7"/>
      <c r="AA103" s="7"/>
      <c r="AB103" s="7"/>
      <c r="AC103" s="28"/>
      <c r="AD103" s="28"/>
      <c r="AE103" s="28"/>
      <c r="AF103" s="28"/>
      <c r="AG103" s="28"/>
    </row>
    <row r="104" spans="1:33" ht="15" customHeight="1" x14ac:dyDescent="0.5">
      <c r="A104" s="9" t="s">
        <v>10</v>
      </c>
      <c r="B104" s="12">
        <v>87.3</v>
      </c>
      <c r="C104" s="12">
        <v>91.8</v>
      </c>
      <c r="D104" s="12">
        <v>105</v>
      </c>
      <c r="E104" s="12">
        <v>107.6</v>
      </c>
      <c r="F104" s="12">
        <f t="shared" ref="F104:L104" si="139">F44</f>
        <v>117.2</v>
      </c>
      <c r="G104" s="12">
        <f t="shared" si="139"/>
        <v>120.60000000000001</v>
      </c>
      <c r="H104" s="12">
        <f t="shared" si="139"/>
        <v>129.9</v>
      </c>
      <c r="I104" s="12">
        <f t="shared" si="139"/>
        <v>132.30000000000001</v>
      </c>
      <c r="J104" s="12">
        <f t="shared" si="139"/>
        <v>140.40000000000003</v>
      </c>
      <c r="K104" s="12">
        <f t="shared" si="139"/>
        <v>134.5</v>
      </c>
      <c r="L104" s="12">
        <f t="shared" si="139"/>
        <v>132.30000000000001</v>
      </c>
      <c r="M104" s="12">
        <v>129.4</v>
      </c>
      <c r="N104" s="12">
        <v>130.80000000000001</v>
      </c>
      <c r="O104" s="12">
        <f>O44</f>
        <v>130.5</v>
      </c>
      <c r="P104" s="12">
        <f>P44</f>
        <v>133.40000000000003</v>
      </c>
      <c r="Q104" s="12">
        <v>148.19999999999999</v>
      </c>
      <c r="R104" s="12">
        <v>157.1</v>
      </c>
      <c r="S104" s="12">
        <f t="shared" ref="S104:Y104" si="140">S44</f>
        <v>155.1</v>
      </c>
      <c r="T104" s="12">
        <f t="shared" si="140"/>
        <v>165.6</v>
      </c>
      <c r="U104" s="12">
        <f t="shared" si="140"/>
        <v>173.60000000000002</v>
      </c>
      <c r="V104" s="12">
        <f t="shared" si="140"/>
        <v>176.89999999999998</v>
      </c>
      <c r="W104" s="12">
        <f t="shared" si="140"/>
        <v>160.5</v>
      </c>
      <c r="X104" s="12">
        <f t="shared" si="140"/>
        <v>152.60000000000002</v>
      </c>
      <c r="Y104" s="12">
        <f t="shared" si="140"/>
        <v>158.89999999999998</v>
      </c>
      <c r="Z104" s="7"/>
      <c r="AA104" s="12">
        <v>287.2</v>
      </c>
      <c r="AB104" s="12">
        <v>391.7</v>
      </c>
      <c r="AC104" s="12">
        <f>AC44</f>
        <v>500</v>
      </c>
      <c r="AD104" s="12">
        <f>AD44</f>
        <v>536.60000000000014</v>
      </c>
      <c r="AE104" s="12">
        <f>AE44</f>
        <v>542.89999999999986</v>
      </c>
      <c r="AF104" s="12">
        <f>AF44</f>
        <v>651.39999999999986</v>
      </c>
      <c r="AG104" s="12">
        <f>AG44</f>
        <v>648.9</v>
      </c>
    </row>
    <row r="105" spans="1:33" ht="15" customHeight="1" x14ac:dyDescent="0.5">
      <c r="A105" s="9" t="s">
        <v>11</v>
      </c>
      <c r="B105" s="12">
        <v>82.4</v>
      </c>
      <c r="C105" s="12">
        <v>79.5</v>
      </c>
      <c r="D105" s="12">
        <v>86.9</v>
      </c>
      <c r="E105" s="12">
        <v>94.3</v>
      </c>
      <c r="F105" s="12">
        <f t="shared" ref="F105:L105" si="141">F52</f>
        <v>93.600000000000009</v>
      </c>
      <c r="G105" s="12">
        <f t="shared" si="141"/>
        <v>97.1</v>
      </c>
      <c r="H105" s="12">
        <f t="shared" si="141"/>
        <v>99.1</v>
      </c>
      <c r="I105" s="12">
        <f t="shared" si="141"/>
        <v>97.1</v>
      </c>
      <c r="J105" s="12">
        <f t="shared" si="141"/>
        <v>96.3</v>
      </c>
      <c r="K105" s="12">
        <f t="shared" si="141"/>
        <v>91.899999999999991</v>
      </c>
      <c r="L105" s="12">
        <f t="shared" si="141"/>
        <v>95.499999999999986</v>
      </c>
      <c r="M105" s="12">
        <v>99.8</v>
      </c>
      <c r="N105" s="12">
        <v>87.9</v>
      </c>
      <c r="O105" s="12">
        <f>O52</f>
        <v>90.799999999999983</v>
      </c>
      <c r="P105" s="12">
        <f>P52</f>
        <v>105.79999999999998</v>
      </c>
      <c r="Q105" s="12">
        <v>98.7</v>
      </c>
      <c r="R105" s="12">
        <v>88</v>
      </c>
      <c r="S105" s="12">
        <f t="shared" ref="S105:Y105" si="142">S52</f>
        <v>96.199999999999989</v>
      </c>
      <c r="T105" s="12">
        <f t="shared" si="142"/>
        <v>94.699999999999989</v>
      </c>
      <c r="U105" s="12">
        <f t="shared" si="142"/>
        <v>95.8</v>
      </c>
      <c r="V105" s="12">
        <f t="shared" si="142"/>
        <v>108.6</v>
      </c>
      <c r="W105" s="12">
        <f t="shared" si="142"/>
        <v>98.300000000000011</v>
      </c>
      <c r="X105" s="12">
        <f t="shared" si="142"/>
        <v>97.399999999999991</v>
      </c>
      <c r="Y105" s="12">
        <f t="shared" si="142"/>
        <v>111.1</v>
      </c>
      <c r="Z105" s="7"/>
      <c r="AA105" s="12">
        <v>280.3</v>
      </c>
      <c r="AB105" s="12">
        <v>343.1</v>
      </c>
      <c r="AC105" s="12">
        <f>AC52</f>
        <v>386.90000000000003</v>
      </c>
      <c r="AD105" s="12">
        <f>AD52</f>
        <v>383.49999999999994</v>
      </c>
      <c r="AE105" s="12">
        <f>AE52</f>
        <v>383.2</v>
      </c>
      <c r="AF105" s="12">
        <f>AF52</f>
        <v>374.7</v>
      </c>
      <c r="AG105" s="12">
        <f>AG52</f>
        <v>415.4</v>
      </c>
    </row>
    <row r="106" spans="1:33" ht="15" customHeight="1" x14ac:dyDescent="0.5">
      <c r="A106" s="9" t="s">
        <v>12</v>
      </c>
      <c r="B106" s="12">
        <v>30.4</v>
      </c>
      <c r="C106" s="12">
        <v>33.4</v>
      </c>
      <c r="D106" s="12">
        <v>35.299999999999997</v>
      </c>
      <c r="E106" s="12">
        <v>41.2</v>
      </c>
      <c r="F106" s="12">
        <f t="shared" ref="F106:L106" si="143">F60</f>
        <v>41</v>
      </c>
      <c r="G106" s="12">
        <f t="shared" si="143"/>
        <v>46</v>
      </c>
      <c r="H106" s="12">
        <f t="shared" si="143"/>
        <v>43.5</v>
      </c>
      <c r="I106" s="12">
        <f t="shared" si="143"/>
        <v>47.1</v>
      </c>
      <c r="J106" s="12">
        <f t="shared" si="143"/>
        <v>46.6</v>
      </c>
      <c r="K106" s="12">
        <f t="shared" si="143"/>
        <v>47.8</v>
      </c>
      <c r="L106" s="12">
        <f t="shared" si="143"/>
        <v>49.8</v>
      </c>
      <c r="M106" s="12">
        <v>46.9</v>
      </c>
      <c r="N106" s="12">
        <v>43</v>
      </c>
      <c r="O106" s="12">
        <f>O60</f>
        <v>40.4</v>
      </c>
      <c r="P106" s="12">
        <f>P60</f>
        <v>45.6</v>
      </c>
      <c r="Q106" s="12">
        <v>42.5</v>
      </c>
      <c r="R106" s="12">
        <v>41.8</v>
      </c>
      <c r="S106" s="12">
        <f t="shared" ref="S106:Y106" si="144">S60</f>
        <v>41.3</v>
      </c>
      <c r="T106" s="12">
        <f t="shared" si="144"/>
        <v>42.699999999999996</v>
      </c>
      <c r="U106" s="12">
        <f t="shared" si="144"/>
        <v>42.8</v>
      </c>
      <c r="V106" s="12">
        <f t="shared" si="144"/>
        <v>43.3</v>
      </c>
      <c r="W106" s="12">
        <f t="shared" si="144"/>
        <v>43.199999999999996</v>
      </c>
      <c r="X106" s="12">
        <f t="shared" si="144"/>
        <v>45.5</v>
      </c>
      <c r="Y106" s="12">
        <f t="shared" si="144"/>
        <v>47.699999999999996</v>
      </c>
      <c r="Z106" s="7"/>
      <c r="AA106" s="12">
        <v>122.3</v>
      </c>
      <c r="AB106" s="12">
        <v>140.30000000000001</v>
      </c>
      <c r="AC106" s="12">
        <f>AC60</f>
        <v>177.6</v>
      </c>
      <c r="AD106" s="12">
        <f>AD60</f>
        <v>191.10000000000002</v>
      </c>
      <c r="AE106" s="12">
        <f>AE60</f>
        <v>171.5</v>
      </c>
      <c r="AF106" s="12">
        <f>AF60</f>
        <v>168.59999999999997</v>
      </c>
      <c r="AG106" s="12">
        <f>AG60</f>
        <v>179.70000000000002</v>
      </c>
    </row>
    <row r="107" spans="1:33" ht="15" customHeight="1" x14ac:dyDescent="0.5">
      <c r="A107" s="9" t="s">
        <v>179</v>
      </c>
      <c r="B107" s="10">
        <f t="shared" ref="B107:L107" si="145">B64</f>
        <v>0</v>
      </c>
      <c r="C107" s="10">
        <f t="shared" si="145"/>
        <v>0</v>
      </c>
      <c r="D107" s="10">
        <f t="shared" si="145"/>
        <v>0</v>
      </c>
      <c r="E107" s="10">
        <f t="shared" si="145"/>
        <v>0</v>
      </c>
      <c r="F107" s="10">
        <f t="shared" si="145"/>
        <v>0</v>
      </c>
      <c r="G107" s="10">
        <f t="shared" si="145"/>
        <v>0</v>
      </c>
      <c r="H107" s="10">
        <f t="shared" si="145"/>
        <v>0</v>
      </c>
      <c r="I107" s="10">
        <f t="shared" si="145"/>
        <v>0</v>
      </c>
      <c r="J107" s="10">
        <f t="shared" si="145"/>
        <v>0</v>
      </c>
      <c r="K107" s="10">
        <f t="shared" si="145"/>
        <v>0</v>
      </c>
      <c r="L107" s="10">
        <f t="shared" si="145"/>
        <v>0</v>
      </c>
      <c r="M107" s="10">
        <v>0</v>
      </c>
      <c r="N107" s="10">
        <v>0</v>
      </c>
      <c r="O107" s="10">
        <f>O64</f>
        <v>0</v>
      </c>
      <c r="P107" s="10">
        <f>P64</f>
        <v>0</v>
      </c>
      <c r="Q107" s="10">
        <v>0</v>
      </c>
      <c r="R107" s="10">
        <v>0</v>
      </c>
      <c r="S107" s="10">
        <f t="shared" ref="S107:Y107" si="146">S64</f>
        <v>0</v>
      </c>
      <c r="T107" s="10">
        <f t="shared" si="146"/>
        <v>0</v>
      </c>
      <c r="U107" s="10">
        <f t="shared" si="146"/>
        <v>0</v>
      </c>
      <c r="V107" s="10">
        <f t="shared" si="146"/>
        <v>0</v>
      </c>
      <c r="W107" s="10">
        <f t="shared" si="146"/>
        <v>0</v>
      </c>
      <c r="X107" s="10">
        <f t="shared" si="146"/>
        <v>0</v>
      </c>
      <c r="Y107" s="10">
        <f t="shared" si="146"/>
        <v>0</v>
      </c>
      <c r="Z107" s="7"/>
      <c r="AA107" s="10">
        <v>0</v>
      </c>
      <c r="AB107" s="10">
        <v>0</v>
      </c>
      <c r="AC107" s="10">
        <v>0</v>
      </c>
      <c r="AD107" s="10">
        <f>AD64</f>
        <v>0</v>
      </c>
      <c r="AE107" s="10">
        <f>AE64</f>
        <v>0</v>
      </c>
      <c r="AF107" s="10">
        <f>AF64</f>
        <v>0</v>
      </c>
      <c r="AG107" s="10">
        <f>AG64</f>
        <v>0</v>
      </c>
    </row>
    <row r="108" spans="1:33" ht="15" customHeight="1" x14ac:dyDescent="0.5">
      <c r="A108" s="14" t="s">
        <v>13</v>
      </c>
      <c r="B108" s="15">
        <f t="shared" ref="B108:M108" si="147">SUM(B104:B107)</f>
        <v>200.1</v>
      </c>
      <c r="C108" s="15">
        <f t="shared" si="147"/>
        <v>204.70000000000002</v>
      </c>
      <c r="D108" s="15">
        <f t="shared" si="147"/>
        <v>227.2</v>
      </c>
      <c r="E108" s="15">
        <f t="shared" si="147"/>
        <v>243.09999999999997</v>
      </c>
      <c r="F108" s="15">
        <f t="shared" si="147"/>
        <v>251.8</v>
      </c>
      <c r="G108" s="15">
        <f t="shared" si="147"/>
        <v>263.7</v>
      </c>
      <c r="H108" s="15">
        <f t="shared" si="147"/>
        <v>272.5</v>
      </c>
      <c r="I108" s="15">
        <f t="shared" si="147"/>
        <v>276.5</v>
      </c>
      <c r="J108" s="15">
        <f t="shared" si="147"/>
        <v>283.30000000000007</v>
      </c>
      <c r="K108" s="15">
        <f t="shared" si="147"/>
        <v>274.2</v>
      </c>
      <c r="L108" s="15">
        <f t="shared" si="147"/>
        <v>277.60000000000002</v>
      </c>
      <c r="M108" s="15">
        <f t="shared" si="147"/>
        <v>276.09999999999997</v>
      </c>
      <c r="N108" s="15">
        <v>261.7</v>
      </c>
      <c r="O108" s="15">
        <f t="shared" ref="O108:X108" si="148">SUM(O104:O107)</f>
        <v>261.7</v>
      </c>
      <c r="P108" s="15">
        <f t="shared" si="148"/>
        <v>284.8</v>
      </c>
      <c r="Q108" s="15">
        <f t="shared" si="148"/>
        <v>289.39999999999998</v>
      </c>
      <c r="R108" s="15">
        <f t="shared" si="148"/>
        <v>286.89999999999998</v>
      </c>
      <c r="S108" s="15">
        <f t="shared" si="148"/>
        <v>292.59999999999997</v>
      </c>
      <c r="T108" s="15">
        <f t="shared" si="148"/>
        <v>302.99999999999994</v>
      </c>
      <c r="U108" s="15">
        <f t="shared" si="148"/>
        <v>312.20000000000005</v>
      </c>
      <c r="V108" s="15">
        <f t="shared" si="148"/>
        <v>328.8</v>
      </c>
      <c r="W108" s="15">
        <f t="shared" si="148"/>
        <v>302</v>
      </c>
      <c r="X108" s="15">
        <f t="shared" si="148"/>
        <v>295.5</v>
      </c>
      <c r="Y108" s="15">
        <f t="shared" ref="Y108" si="149">SUM(Y104:Y107)</f>
        <v>317.7</v>
      </c>
      <c r="Z108" s="7"/>
      <c r="AA108" s="15">
        <v>689.8</v>
      </c>
      <c r="AB108" s="15">
        <v>875.1</v>
      </c>
      <c r="AC108" s="15">
        <f>SUM(AC104:AC106)</f>
        <v>1064.5</v>
      </c>
      <c r="AD108" s="15">
        <f>SUM(AD104:AD106)</f>
        <v>1111.2000000000003</v>
      </c>
      <c r="AE108" s="15">
        <f>SUM(AE104:AE106)</f>
        <v>1097.5999999999999</v>
      </c>
      <c r="AF108" s="15">
        <f>SUM(AF104:AF106)</f>
        <v>1194.6999999999998</v>
      </c>
      <c r="AG108" s="15">
        <f>SUM(AG104:AG106)</f>
        <v>1244</v>
      </c>
    </row>
    <row r="109" spans="1:33" ht="15" customHeight="1" x14ac:dyDescent="0.5">
      <c r="A109" s="14" t="s">
        <v>50</v>
      </c>
      <c r="B109" s="8">
        <v>34.5</v>
      </c>
      <c r="C109" s="8">
        <v>47.9</v>
      </c>
      <c r="D109" s="8">
        <v>46.1</v>
      </c>
      <c r="E109" s="8">
        <v>41.5</v>
      </c>
      <c r="F109" s="8">
        <f t="shared" ref="F109:L109" si="150">F102-F108</f>
        <v>39</v>
      </c>
      <c r="G109" s="8">
        <f t="shared" si="150"/>
        <v>40.5</v>
      </c>
      <c r="H109" s="8">
        <f t="shared" si="150"/>
        <v>56</v>
      </c>
      <c r="I109" s="8">
        <f t="shared" si="150"/>
        <v>69.5</v>
      </c>
      <c r="J109" s="8">
        <f t="shared" si="150"/>
        <v>73.099999999999909</v>
      </c>
      <c r="K109" s="8">
        <f t="shared" si="150"/>
        <v>96.199999999999989</v>
      </c>
      <c r="L109" s="8">
        <f t="shared" si="150"/>
        <v>112.19999999999993</v>
      </c>
      <c r="M109" s="8">
        <v>127.6</v>
      </c>
      <c r="N109" s="8">
        <v>148.6</v>
      </c>
      <c r="O109" s="8">
        <f>O102-O108</f>
        <v>169.40000000000003</v>
      </c>
      <c r="P109" s="8">
        <f>P102-P108</f>
        <v>161.00000000000006</v>
      </c>
      <c r="Q109" s="8">
        <v>168</v>
      </c>
      <c r="R109" s="8">
        <v>170.3</v>
      </c>
      <c r="S109" s="8">
        <f t="shared" ref="S109:X109" si="151">S102-S108</f>
        <v>182.90000000000009</v>
      </c>
      <c r="T109" s="8">
        <f t="shared" si="151"/>
        <v>186.70000000000005</v>
      </c>
      <c r="U109" s="8">
        <f t="shared" si="151"/>
        <v>179.09999999999991</v>
      </c>
      <c r="V109" s="8">
        <f t="shared" si="151"/>
        <v>174.5</v>
      </c>
      <c r="W109" s="8">
        <f t="shared" si="151"/>
        <v>213.10000000000002</v>
      </c>
      <c r="X109" s="8">
        <f t="shared" si="151"/>
        <v>227.60000000000002</v>
      </c>
      <c r="Y109" s="8">
        <f t="shared" ref="Y109" si="152">Y102-Y108</f>
        <v>204.7</v>
      </c>
      <c r="Z109" s="7"/>
      <c r="AA109" s="8">
        <v>60.3</v>
      </c>
      <c r="AB109" s="8">
        <v>170</v>
      </c>
      <c r="AC109" s="8">
        <f>AC102-AC108</f>
        <v>205</v>
      </c>
      <c r="AD109" s="8">
        <f>AD102-AD108</f>
        <v>409.09999999999991</v>
      </c>
      <c r="AE109" s="8">
        <f>AE102-AE108</f>
        <v>647.00000000000023</v>
      </c>
      <c r="AF109" s="8">
        <f>AF102-AF108</f>
        <v>718.99999999999977</v>
      </c>
      <c r="AG109" s="8">
        <f>AG102-AG108</f>
        <v>819.90000000000009</v>
      </c>
    </row>
    <row r="110" spans="1:33" ht="15" customHeight="1" x14ac:dyDescent="0.5">
      <c r="A110" s="14" t="s">
        <v>15</v>
      </c>
      <c r="B110" s="12">
        <v>-1.2</v>
      </c>
      <c r="C110" s="12">
        <v>2</v>
      </c>
      <c r="D110" s="12">
        <v>2.4</v>
      </c>
      <c r="E110" s="12">
        <v>3.9</v>
      </c>
      <c r="F110" s="12">
        <v>3.7</v>
      </c>
      <c r="G110" s="12">
        <v>3.2</v>
      </c>
      <c r="H110" s="12">
        <v>3</v>
      </c>
      <c r="I110" s="12">
        <f>I16</f>
        <v>2.6</v>
      </c>
      <c r="J110" s="12">
        <f>J16</f>
        <v>2.4</v>
      </c>
      <c r="K110" s="12">
        <f>K16</f>
        <v>0.1</v>
      </c>
      <c r="L110" s="12">
        <f>L16</f>
        <v>0.1</v>
      </c>
      <c r="M110" s="12">
        <v>-0.9</v>
      </c>
      <c r="N110" s="12">
        <v>-1.2</v>
      </c>
      <c r="O110" s="12">
        <f>O16</f>
        <v>-0.9</v>
      </c>
      <c r="P110" s="12">
        <f>P16</f>
        <v>-1.7</v>
      </c>
      <c r="Q110" s="12">
        <v>-1.4</v>
      </c>
      <c r="R110" s="12">
        <v>-1.4</v>
      </c>
      <c r="S110" s="12">
        <f t="shared" ref="S110:Y110" si="153">S16</f>
        <v>-0.5</v>
      </c>
      <c r="T110" s="12">
        <f t="shared" si="153"/>
        <v>1.7</v>
      </c>
      <c r="U110" s="12">
        <f t="shared" si="153"/>
        <v>3.5</v>
      </c>
      <c r="V110" s="12">
        <f t="shared" si="153"/>
        <v>3.9</v>
      </c>
      <c r="W110" s="12">
        <f t="shared" si="153"/>
        <v>3.7</v>
      </c>
      <c r="X110" s="12">
        <f t="shared" si="153"/>
        <v>5</v>
      </c>
      <c r="Y110" s="12">
        <f t="shared" si="153"/>
        <v>6.8</v>
      </c>
      <c r="Z110" s="7"/>
      <c r="AA110" s="12">
        <v>-11</v>
      </c>
      <c r="AB110" s="12">
        <v>7.1</v>
      </c>
      <c r="AC110" s="12">
        <f>SUM(F110:I110)</f>
        <v>12.5</v>
      </c>
      <c r="AD110" s="12">
        <f>SUM(J110:M110)</f>
        <v>1.7000000000000002</v>
      </c>
      <c r="AE110" s="12">
        <f>SUM(N110:Q110)</f>
        <v>-5.1999999999999993</v>
      </c>
      <c r="AF110" s="12">
        <f>SUM(R110:U110)</f>
        <v>3.3</v>
      </c>
      <c r="AG110" s="49">
        <f>SUM(V110:Y110)</f>
        <v>19.399999999999999</v>
      </c>
    </row>
    <row r="111" spans="1:33" ht="15" customHeight="1" x14ac:dyDescent="0.5">
      <c r="A111" s="14" t="s">
        <v>16</v>
      </c>
      <c r="B111" s="10">
        <v>3.4</v>
      </c>
      <c r="C111" s="10">
        <v>2.2000000000000002</v>
      </c>
      <c r="D111" s="10">
        <v>0.5</v>
      </c>
      <c r="E111" s="10">
        <v>0.7</v>
      </c>
      <c r="F111" s="10">
        <v>4.2</v>
      </c>
      <c r="G111" s="10">
        <v>2.6</v>
      </c>
      <c r="H111" s="10">
        <v>1.9</v>
      </c>
      <c r="I111" s="10">
        <v>2.8</v>
      </c>
      <c r="J111" s="10">
        <f>J88</f>
        <v>-0.40000000000000036</v>
      </c>
      <c r="K111" s="10">
        <f>K88</f>
        <v>2.5</v>
      </c>
      <c r="L111" s="10">
        <f>L88</f>
        <v>3.5</v>
      </c>
      <c r="M111" s="10">
        <v>2</v>
      </c>
      <c r="N111" s="10">
        <v>5.0999999999999996</v>
      </c>
      <c r="O111" s="10">
        <f>O88</f>
        <v>7.5</v>
      </c>
      <c r="P111" s="10">
        <f>P88</f>
        <v>0.5</v>
      </c>
      <c r="Q111" s="10">
        <v>3.4</v>
      </c>
      <c r="R111" s="10">
        <v>5.7</v>
      </c>
      <c r="S111" s="10">
        <f t="shared" ref="S111:X111" si="154">S88</f>
        <v>-8.3000000000000007</v>
      </c>
      <c r="T111" s="10">
        <f t="shared" si="154"/>
        <v>7.2</v>
      </c>
      <c r="U111" s="10">
        <f t="shared" si="154"/>
        <v>-1.5</v>
      </c>
      <c r="V111" s="10">
        <f t="shared" si="154"/>
        <v>-0.4</v>
      </c>
      <c r="W111" s="10">
        <f t="shared" si="154"/>
        <v>-1.2</v>
      </c>
      <c r="X111" s="10">
        <f t="shared" si="154"/>
        <v>-0.2</v>
      </c>
      <c r="Y111" s="10">
        <f t="shared" ref="Y111" si="155">Y88</f>
        <v>-1.9</v>
      </c>
      <c r="Z111" s="7"/>
      <c r="AA111" s="10">
        <v>13.2</v>
      </c>
      <c r="AB111" s="10">
        <v>6.8</v>
      </c>
      <c r="AC111" s="10">
        <f>SUM(F111:I111)</f>
        <v>11.5</v>
      </c>
      <c r="AD111" s="10">
        <f>SUM(J111:M111)</f>
        <v>7.6</v>
      </c>
      <c r="AE111" s="10">
        <f>SUM(N111:Q111)</f>
        <v>16.5</v>
      </c>
      <c r="AF111" s="10">
        <f>SUM(R111:U111)</f>
        <v>3.0999999999999996</v>
      </c>
      <c r="AG111" s="50">
        <f>SUM(V111:Y111)</f>
        <v>-3.7</v>
      </c>
    </row>
    <row r="112" spans="1:33" ht="15" customHeight="1" x14ac:dyDescent="0.5">
      <c r="A112" s="14" t="s">
        <v>51</v>
      </c>
      <c r="B112" s="11">
        <v>36.700000000000003</v>
      </c>
      <c r="C112" s="11">
        <v>52.1</v>
      </c>
      <c r="D112" s="11">
        <v>49</v>
      </c>
      <c r="E112" s="11">
        <v>46.1</v>
      </c>
      <c r="F112" s="11">
        <f t="shared" ref="F112:M112" si="156">SUM(F109:F111)</f>
        <v>46.900000000000006</v>
      </c>
      <c r="G112" s="11">
        <f t="shared" si="156"/>
        <v>46.300000000000004</v>
      </c>
      <c r="H112" s="11">
        <f t="shared" si="156"/>
        <v>60.9</v>
      </c>
      <c r="I112" s="11">
        <f t="shared" si="156"/>
        <v>74.899999999999991</v>
      </c>
      <c r="J112" s="11">
        <f t="shared" si="156"/>
        <v>75.099999999999909</v>
      </c>
      <c r="K112" s="11">
        <f t="shared" si="156"/>
        <v>98.799999999999983</v>
      </c>
      <c r="L112" s="11">
        <f t="shared" si="156"/>
        <v>115.79999999999993</v>
      </c>
      <c r="M112" s="11">
        <f t="shared" si="156"/>
        <v>128.69999999999999</v>
      </c>
      <c r="N112" s="11">
        <v>152.5</v>
      </c>
      <c r="O112" s="11">
        <f t="shared" ref="O112:X112" si="157">SUM(O109:O111)</f>
        <v>176.00000000000003</v>
      </c>
      <c r="P112" s="11">
        <f t="shared" si="157"/>
        <v>159.80000000000007</v>
      </c>
      <c r="Q112" s="11">
        <f t="shared" si="157"/>
        <v>170</v>
      </c>
      <c r="R112" s="11">
        <f t="shared" si="157"/>
        <v>174.6</v>
      </c>
      <c r="S112" s="11">
        <f t="shared" si="157"/>
        <v>174.10000000000008</v>
      </c>
      <c r="T112" s="11">
        <f t="shared" si="157"/>
        <v>195.60000000000002</v>
      </c>
      <c r="U112" s="11">
        <f t="shared" si="157"/>
        <v>181.09999999999991</v>
      </c>
      <c r="V112" s="11">
        <f t="shared" si="157"/>
        <v>178</v>
      </c>
      <c r="W112" s="11">
        <f t="shared" si="157"/>
        <v>215.60000000000002</v>
      </c>
      <c r="X112" s="11">
        <f t="shared" si="157"/>
        <v>232.40000000000003</v>
      </c>
      <c r="Y112" s="11">
        <f t="shared" ref="Y112" si="158">SUM(Y109:Y111)</f>
        <v>209.6</v>
      </c>
      <c r="Z112" s="7"/>
      <c r="AA112" s="11">
        <v>62.5</v>
      </c>
      <c r="AB112" s="11">
        <v>183.9</v>
      </c>
      <c r="AC112" s="11">
        <f>SUM(AC109:AC111)</f>
        <v>229</v>
      </c>
      <c r="AD112" s="11">
        <f>SUM(AD109:AD111)</f>
        <v>418.39999999999992</v>
      </c>
      <c r="AE112" s="11">
        <f>SUM(AE109:AE111)</f>
        <v>658.30000000000018</v>
      </c>
      <c r="AF112" s="11">
        <f>SUM(AF109:AF111)</f>
        <v>725.39999999999975</v>
      </c>
      <c r="AG112" s="74">
        <f>SUM(AG109:AG111)</f>
        <v>835.6</v>
      </c>
    </row>
    <row r="113" spans="1:33" ht="15" customHeight="1" x14ac:dyDescent="0.5">
      <c r="A113" s="14" t="s">
        <v>52</v>
      </c>
      <c r="B113" s="10">
        <v>-5.8</v>
      </c>
      <c r="C113" s="10">
        <v>-4.0999999999999996</v>
      </c>
      <c r="D113" s="10">
        <v>-4</v>
      </c>
      <c r="E113" s="10">
        <v>-3.8</v>
      </c>
      <c r="F113" s="10">
        <v>-5.2</v>
      </c>
      <c r="G113" s="10">
        <v>-4.3</v>
      </c>
      <c r="H113" s="10">
        <f>H93</f>
        <v>-5</v>
      </c>
      <c r="I113" s="10">
        <f>I93</f>
        <v>-7.5</v>
      </c>
      <c r="J113" s="10">
        <f>J93</f>
        <v>-5.3</v>
      </c>
      <c r="K113" s="10">
        <f>K93</f>
        <v>-5.6000000000000005</v>
      </c>
      <c r="L113" s="10">
        <f>L93</f>
        <v>-5.6000000000000005</v>
      </c>
      <c r="M113" s="10">
        <v>-10.8</v>
      </c>
      <c r="N113" s="10">
        <v>-10.7</v>
      </c>
      <c r="O113" s="10">
        <f>O93</f>
        <v>-15.5</v>
      </c>
      <c r="P113" s="10">
        <f>P93</f>
        <v>-12.7</v>
      </c>
      <c r="Q113" s="10">
        <v>-10.1</v>
      </c>
      <c r="R113" s="10">
        <v>-33.1</v>
      </c>
      <c r="S113" s="10">
        <f t="shared" ref="S113:X113" si="159">S93</f>
        <v>-36</v>
      </c>
      <c r="T113" s="10">
        <f t="shared" si="159"/>
        <v>-42.510000000000005</v>
      </c>
      <c r="U113" s="10">
        <f t="shared" si="159"/>
        <v>-39.899999999999977</v>
      </c>
      <c r="V113" s="10">
        <f t="shared" si="159"/>
        <v>-31.900000000000002</v>
      </c>
      <c r="W113" s="10">
        <f t="shared" si="159"/>
        <v>-41.6</v>
      </c>
      <c r="X113" s="10">
        <f t="shared" si="159"/>
        <v>-38.299999999999997</v>
      </c>
      <c r="Y113" s="10">
        <f t="shared" ref="Y113" si="160">Y93</f>
        <v>-38.799999999999997</v>
      </c>
      <c r="Z113" s="7"/>
      <c r="AA113" s="10">
        <v>-2.6</v>
      </c>
      <c r="AB113" s="10">
        <v>-17.7</v>
      </c>
      <c r="AC113" s="10">
        <f>AC93</f>
        <v>-22</v>
      </c>
      <c r="AD113" s="10">
        <f>SUM(J113:M113)</f>
        <v>-27.3</v>
      </c>
      <c r="AE113" s="10">
        <f>SUM(N113:Q113)</f>
        <v>-49</v>
      </c>
      <c r="AF113" s="10">
        <f>SUM(R113:U113)</f>
        <v>-151.51</v>
      </c>
      <c r="AG113" s="50">
        <f>SUM(V113:Y113)</f>
        <v>-150.6</v>
      </c>
    </row>
    <row r="114" spans="1:33" ht="15.9" customHeight="1" thickBot="1" x14ac:dyDescent="0.55000000000000004">
      <c r="A114" s="14" t="s">
        <v>53</v>
      </c>
      <c r="B114" s="16">
        <v>30.9</v>
      </c>
      <c r="C114" s="16">
        <v>48</v>
      </c>
      <c r="D114" s="16">
        <v>45</v>
      </c>
      <c r="E114" s="16">
        <v>42.3</v>
      </c>
      <c r="F114" s="16">
        <f t="shared" ref="F114:M114" si="161">SUM(F112:F113)</f>
        <v>41.7</v>
      </c>
      <c r="G114" s="16">
        <f t="shared" si="161"/>
        <v>42.000000000000007</v>
      </c>
      <c r="H114" s="16">
        <f t="shared" si="161"/>
        <v>55.9</v>
      </c>
      <c r="I114" s="16">
        <f t="shared" si="161"/>
        <v>67.399999999999991</v>
      </c>
      <c r="J114" s="16">
        <f t="shared" si="161"/>
        <v>69.799999999999912</v>
      </c>
      <c r="K114" s="16">
        <f t="shared" si="161"/>
        <v>93.199999999999989</v>
      </c>
      <c r="L114" s="16">
        <f t="shared" si="161"/>
        <v>110.19999999999993</v>
      </c>
      <c r="M114" s="16">
        <f t="shared" si="161"/>
        <v>117.89999999999999</v>
      </c>
      <c r="N114" s="16">
        <v>141.80000000000001</v>
      </c>
      <c r="O114" s="16">
        <f t="shared" ref="O114:X114" si="162">SUM(O112:O113)</f>
        <v>160.50000000000003</v>
      </c>
      <c r="P114" s="16">
        <f t="shared" si="162"/>
        <v>147.10000000000008</v>
      </c>
      <c r="Q114" s="16">
        <f t="shared" si="162"/>
        <v>159.9</v>
      </c>
      <c r="R114" s="16">
        <f t="shared" si="162"/>
        <v>141.5</v>
      </c>
      <c r="S114" s="16">
        <f t="shared" si="162"/>
        <v>138.10000000000008</v>
      </c>
      <c r="T114" s="16">
        <f t="shared" si="162"/>
        <v>153.09000000000003</v>
      </c>
      <c r="U114" s="16">
        <f t="shared" si="162"/>
        <v>141.19999999999993</v>
      </c>
      <c r="V114" s="16">
        <f t="shared" si="162"/>
        <v>146.1</v>
      </c>
      <c r="W114" s="16">
        <f t="shared" si="162"/>
        <v>174.00000000000003</v>
      </c>
      <c r="X114" s="16">
        <f t="shared" si="162"/>
        <v>194.10000000000002</v>
      </c>
      <c r="Y114" s="16">
        <f t="shared" ref="Y114" si="163">SUM(Y112:Y113)</f>
        <v>170.8</v>
      </c>
      <c r="Z114" s="7"/>
      <c r="AA114" s="16">
        <v>59.9</v>
      </c>
      <c r="AB114" s="16">
        <v>166.2</v>
      </c>
      <c r="AC114" s="16">
        <f>SUM(AC112:AC113)</f>
        <v>207</v>
      </c>
      <c r="AD114" s="16">
        <f>SUM(AD112:AD113)</f>
        <v>391.09999999999991</v>
      </c>
      <c r="AE114" s="16">
        <f>SUM(AE112:AE113)</f>
        <v>609.30000000000018</v>
      </c>
      <c r="AF114" s="16">
        <f>SUM(AF112:AF113)</f>
        <v>573.88999999999976</v>
      </c>
      <c r="AG114" s="75">
        <f>SUM(AG112:AG113)</f>
        <v>685</v>
      </c>
    </row>
    <row r="115" spans="1:33" ht="15.9" customHeight="1" thickTop="1" x14ac:dyDescent="0.5">
      <c r="A115" s="7"/>
      <c r="B115" s="27"/>
      <c r="C115" s="27"/>
      <c r="D115" s="27"/>
      <c r="E115" s="27"/>
      <c r="F115" s="27"/>
      <c r="G115" s="27"/>
      <c r="H115" s="27"/>
      <c r="I115" s="27"/>
      <c r="J115" s="27"/>
      <c r="K115" s="27"/>
      <c r="L115" s="27"/>
      <c r="M115" s="27"/>
      <c r="N115" s="27"/>
      <c r="O115" s="27"/>
      <c r="P115" s="27"/>
      <c r="Q115" s="27"/>
      <c r="R115" s="27"/>
      <c r="S115" s="27"/>
      <c r="T115" s="27"/>
      <c r="U115" s="27"/>
      <c r="V115" s="27"/>
      <c r="W115" s="27"/>
      <c r="X115" s="7"/>
      <c r="Y115" s="7"/>
      <c r="Z115" s="7"/>
      <c r="AA115" s="27"/>
      <c r="AB115" s="27"/>
      <c r="AC115" s="27"/>
      <c r="AD115" s="27"/>
      <c r="AE115" s="27"/>
      <c r="AF115" s="27"/>
      <c r="AG115" s="27"/>
    </row>
    <row r="116" spans="1:33" ht="15" customHeight="1" x14ac:dyDescent="0.5">
      <c r="A116" s="21" t="s">
        <v>54</v>
      </c>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row>
    <row r="117" spans="1:33" ht="15" customHeight="1" x14ac:dyDescent="0.5">
      <c r="A117" s="22" t="s">
        <v>22</v>
      </c>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row>
    <row r="118" spans="1:33" ht="15" customHeight="1" x14ac:dyDescent="0.5">
      <c r="A118" s="23" t="s">
        <v>7</v>
      </c>
      <c r="B118" s="17">
        <v>37.799999999999997</v>
      </c>
      <c r="C118" s="17">
        <v>2.9</v>
      </c>
      <c r="D118" s="17">
        <v>3.2</v>
      </c>
      <c r="E118" s="17">
        <v>3.1</v>
      </c>
      <c r="F118" s="17">
        <f t="shared" ref="F118:Y118" si="164">-F26</f>
        <v>3</v>
      </c>
      <c r="G118" s="17">
        <f t="shared" si="164"/>
        <v>4.7</v>
      </c>
      <c r="H118" s="17">
        <f t="shared" si="164"/>
        <v>4.0999999999999996</v>
      </c>
      <c r="I118" s="17">
        <f t="shared" si="164"/>
        <v>4</v>
      </c>
      <c r="J118" s="17">
        <f t="shared" si="164"/>
        <v>3.5</v>
      </c>
      <c r="K118" s="17">
        <f t="shared" si="164"/>
        <v>4.5</v>
      </c>
      <c r="L118" s="17">
        <f t="shared" si="164"/>
        <v>4.5999999999999996</v>
      </c>
      <c r="M118" s="17">
        <f t="shared" si="164"/>
        <v>4.5</v>
      </c>
      <c r="N118" s="17">
        <f t="shared" si="164"/>
        <v>5.4</v>
      </c>
      <c r="O118" s="17">
        <f t="shared" si="164"/>
        <v>5.9</v>
      </c>
      <c r="P118" s="17">
        <f t="shared" si="164"/>
        <v>6</v>
      </c>
      <c r="Q118" s="17">
        <f t="shared" si="164"/>
        <v>5.9</v>
      </c>
      <c r="R118" s="17">
        <f t="shared" si="164"/>
        <v>5.7</v>
      </c>
      <c r="S118" s="17">
        <f t="shared" si="164"/>
        <v>6.7</v>
      </c>
      <c r="T118" s="17">
        <f t="shared" si="164"/>
        <v>6.4</v>
      </c>
      <c r="U118" s="17">
        <f t="shared" si="164"/>
        <v>5.9</v>
      </c>
      <c r="V118" s="17">
        <f t="shared" si="164"/>
        <v>5.4</v>
      </c>
      <c r="W118" s="17">
        <f t="shared" si="164"/>
        <v>6.4</v>
      </c>
      <c r="X118" s="17">
        <f t="shared" si="164"/>
        <v>5.8</v>
      </c>
      <c r="Y118" s="17">
        <f t="shared" si="164"/>
        <v>5.7</v>
      </c>
      <c r="Z118" s="7"/>
      <c r="AA118" s="17">
        <v>12.2</v>
      </c>
      <c r="AB118" s="17">
        <v>47</v>
      </c>
      <c r="AC118" s="17">
        <f>-AC26</f>
        <v>15.8</v>
      </c>
      <c r="AD118" s="17">
        <f>-AD26</f>
        <v>17.100000000000001</v>
      </c>
      <c r="AE118" s="17">
        <f>-AE26</f>
        <v>23.200000000000003</v>
      </c>
      <c r="AF118" s="17">
        <f>-AF26</f>
        <v>24.700000000000003</v>
      </c>
      <c r="AG118" s="17">
        <f>-AG26</f>
        <v>23.3</v>
      </c>
    </row>
    <row r="119" spans="1:33" ht="15" customHeight="1" x14ac:dyDescent="0.5">
      <c r="A119" s="23" t="s">
        <v>10</v>
      </c>
      <c r="B119" s="17">
        <v>282.89999999999998</v>
      </c>
      <c r="C119" s="17">
        <v>27.9</v>
      </c>
      <c r="D119" s="17">
        <v>28.2</v>
      </c>
      <c r="E119" s="17">
        <v>29.2</v>
      </c>
      <c r="F119" s="17">
        <f t="shared" ref="F119:Y119" si="165">-F40</f>
        <v>30.5</v>
      </c>
      <c r="G119" s="17">
        <f t="shared" si="165"/>
        <v>37.700000000000003</v>
      </c>
      <c r="H119" s="17">
        <f t="shared" si="165"/>
        <v>38.9</v>
      </c>
      <c r="I119" s="17">
        <f t="shared" si="165"/>
        <v>40.5</v>
      </c>
      <c r="J119" s="17">
        <f t="shared" si="165"/>
        <v>37.200000000000003</v>
      </c>
      <c r="K119" s="17">
        <f t="shared" si="165"/>
        <v>47</v>
      </c>
      <c r="L119" s="17">
        <f t="shared" si="165"/>
        <v>46.9</v>
      </c>
      <c r="M119" s="17">
        <f t="shared" si="165"/>
        <v>43</v>
      </c>
      <c r="N119" s="17">
        <f t="shared" si="165"/>
        <v>43.5</v>
      </c>
      <c r="O119" s="17">
        <f t="shared" si="165"/>
        <v>49.5</v>
      </c>
      <c r="P119" s="17">
        <f t="shared" si="165"/>
        <v>48.7</v>
      </c>
      <c r="Q119" s="17">
        <f t="shared" si="165"/>
        <v>48.4</v>
      </c>
      <c r="R119" s="17">
        <f t="shared" si="165"/>
        <v>50.5</v>
      </c>
      <c r="S119" s="17">
        <f t="shared" si="165"/>
        <v>58.5</v>
      </c>
      <c r="T119" s="17">
        <f t="shared" si="165"/>
        <v>60.6</v>
      </c>
      <c r="U119" s="17">
        <f t="shared" si="165"/>
        <v>62.7</v>
      </c>
      <c r="V119" s="17">
        <f t="shared" si="165"/>
        <v>52.9</v>
      </c>
      <c r="W119" s="17">
        <f t="shared" si="165"/>
        <v>67.400000000000006</v>
      </c>
      <c r="X119" s="17">
        <f t="shared" si="165"/>
        <v>58.6</v>
      </c>
      <c r="Y119" s="17">
        <f t="shared" si="165"/>
        <v>58.7</v>
      </c>
      <c r="Z119" s="7"/>
      <c r="AA119" s="17">
        <v>93.1</v>
      </c>
      <c r="AB119" s="17">
        <v>368.2</v>
      </c>
      <c r="AC119" s="17">
        <f>-AC40</f>
        <v>147.6</v>
      </c>
      <c r="AD119" s="17">
        <f>-AD40</f>
        <v>174.1</v>
      </c>
      <c r="AE119" s="17">
        <f>-AE40</f>
        <v>190.1</v>
      </c>
      <c r="AF119" s="17">
        <f>-AF40</f>
        <v>232.3</v>
      </c>
      <c r="AG119" s="17">
        <f>-AG40</f>
        <v>237.60000000000002</v>
      </c>
    </row>
    <row r="120" spans="1:33" ht="15" customHeight="1" x14ac:dyDescent="0.5">
      <c r="A120" s="23" t="s">
        <v>11</v>
      </c>
      <c r="B120" s="17">
        <v>72.400000000000006</v>
      </c>
      <c r="C120" s="17">
        <v>7.9</v>
      </c>
      <c r="D120" s="17">
        <v>8.1</v>
      </c>
      <c r="E120" s="17">
        <v>5.9</v>
      </c>
      <c r="F120" s="17">
        <f t="shared" ref="F120:Y120" si="166">-F47</f>
        <v>7.1</v>
      </c>
      <c r="G120" s="17">
        <f t="shared" si="166"/>
        <v>8.8000000000000007</v>
      </c>
      <c r="H120" s="17">
        <f t="shared" si="166"/>
        <v>7.7</v>
      </c>
      <c r="I120" s="17">
        <f t="shared" si="166"/>
        <v>7.8</v>
      </c>
      <c r="J120" s="17">
        <f t="shared" si="166"/>
        <v>6.7</v>
      </c>
      <c r="K120" s="17">
        <f t="shared" si="166"/>
        <v>9.5</v>
      </c>
      <c r="L120" s="17">
        <f t="shared" si="166"/>
        <v>8.9</v>
      </c>
      <c r="M120" s="17">
        <f t="shared" si="166"/>
        <v>8.6</v>
      </c>
      <c r="N120" s="17">
        <f t="shared" si="166"/>
        <v>6.9</v>
      </c>
      <c r="O120" s="17">
        <f t="shared" si="166"/>
        <v>6.2</v>
      </c>
      <c r="P120" s="17">
        <f t="shared" si="166"/>
        <v>5.9</v>
      </c>
      <c r="Q120" s="17">
        <f t="shared" si="166"/>
        <v>6</v>
      </c>
      <c r="R120" s="17">
        <f t="shared" si="166"/>
        <v>4.5</v>
      </c>
      <c r="S120" s="17">
        <f t="shared" si="166"/>
        <v>5.9</v>
      </c>
      <c r="T120" s="17">
        <f t="shared" si="166"/>
        <v>6</v>
      </c>
      <c r="U120" s="17">
        <f t="shared" si="166"/>
        <v>6</v>
      </c>
      <c r="V120" s="17">
        <f t="shared" si="166"/>
        <v>5.5</v>
      </c>
      <c r="W120" s="17">
        <f t="shared" si="166"/>
        <v>6.3</v>
      </c>
      <c r="X120" s="17">
        <f t="shared" si="166"/>
        <v>5.2</v>
      </c>
      <c r="Y120" s="17">
        <f t="shared" si="166"/>
        <v>5</v>
      </c>
      <c r="Z120" s="7"/>
      <c r="AA120" s="17">
        <v>33.700000000000003</v>
      </c>
      <c r="AB120" s="17">
        <v>94.3</v>
      </c>
      <c r="AC120" s="17">
        <f>-AC47</f>
        <v>31.400000000000002</v>
      </c>
      <c r="AD120" s="17">
        <f>-AD47</f>
        <v>33.700000000000003</v>
      </c>
      <c r="AE120" s="17">
        <f>-AE47</f>
        <v>25</v>
      </c>
      <c r="AF120" s="17">
        <f>-AF47</f>
        <v>22.4</v>
      </c>
      <c r="AG120" s="17">
        <f>-AG47</f>
        <v>22</v>
      </c>
    </row>
    <row r="121" spans="1:33" ht="15" customHeight="1" x14ac:dyDescent="0.5">
      <c r="A121" s="23" t="s">
        <v>12</v>
      </c>
      <c r="B121" s="17">
        <v>93.4</v>
      </c>
      <c r="C121" s="17">
        <v>16.399999999999999</v>
      </c>
      <c r="D121" s="17">
        <v>15.5</v>
      </c>
      <c r="E121" s="17">
        <v>15.3</v>
      </c>
      <c r="F121" s="17">
        <f t="shared" ref="F121:Y121" si="167">-F55</f>
        <v>15</v>
      </c>
      <c r="G121" s="17">
        <f t="shared" si="167"/>
        <v>16.899999999999999</v>
      </c>
      <c r="H121" s="17">
        <f t="shared" si="167"/>
        <v>17.5</v>
      </c>
      <c r="I121" s="17">
        <f t="shared" si="167"/>
        <v>17</v>
      </c>
      <c r="J121" s="17">
        <f t="shared" si="167"/>
        <v>-7.6</v>
      </c>
      <c r="K121" s="17">
        <f t="shared" si="167"/>
        <v>15.6</v>
      </c>
      <c r="L121" s="17">
        <f t="shared" si="167"/>
        <v>15.3</v>
      </c>
      <c r="M121" s="17">
        <f t="shared" si="167"/>
        <v>13.3</v>
      </c>
      <c r="N121" s="17">
        <f t="shared" si="167"/>
        <v>12.1</v>
      </c>
      <c r="O121" s="17">
        <f t="shared" si="167"/>
        <v>12.3</v>
      </c>
      <c r="P121" s="17">
        <f t="shared" si="167"/>
        <v>12.2</v>
      </c>
      <c r="Q121" s="17">
        <f t="shared" si="167"/>
        <v>12.2</v>
      </c>
      <c r="R121" s="17">
        <f t="shared" si="167"/>
        <v>11.6</v>
      </c>
      <c r="S121" s="17">
        <f t="shared" si="167"/>
        <v>13.9</v>
      </c>
      <c r="T121" s="17">
        <f t="shared" si="167"/>
        <v>13.1</v>
      </c>
      <c r="U121" s="17">
        <f t="shared" si="167"/>
        <v>12.7</v>
      </c>
      <c r="V121" s="17">
        <f t="shared" si="167"/>
        <v>12.2</v>
      </c>
      <c r="W121" s="17">
        <f t="shared" si="167"/>
        <v>15.2</v>
      </c>
      <c r="X121" s="17">
        <f t="shared" si="167"/>
        <v>14.2</v>
      </c>
      <c r="Y121" s="17">
        <f t="shared" si="167"/>
        <v>13.5</v>
      </c>
      <c r="Z121" s="7"/>
      <c r="AA121" s="17">
        <v>25.6</v>
      </c>
      <c r="AB121" s="17">
        <v>140.6</v>
      </c>
      <c r="AC121" s="17">
        <f>-AC55</f>
        <v>66.400000000000006</v>
      </c>
      <c r="AD121" s="17">
        <f>-AD55</f>
        <v>36.6</v>
      </c>
      <c r="AE121" s="17">
        <f>-AE55</f>
        <v>48.8</v>
      </c>
      <c r="AF121" s="17">
        <f>-AF55</f>
        <v>51.3</v>
      </c>
      <c r="AG121" s="17">
        <f>-AG55</f>
        <v>55.099999999999994</v>
      </c>
    </row>
    <row r="122" spans="1:33" ht="15" customHeight="1" x14ac:dyDescent="0.5">
      <c r="A122" s="22" t="s">
        <v>55</v>
      </c>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row>
    <row r="123" spans="1:33" ht="15" customHeight="1" x14ac:dyDescent="0.5">
      <c r="A123" s="23" t="s">
        <v>56</v>
      </c>
      <c r="B123" s="17">
        <v>0</v>
      </c>
      <c r="C123" s="17">
        <v>0</v>
      </c>
      <c r="D123" s="17">
        <v>0</v>
      </c>
      <c r="E123" s="17">
        <v>0</v>
      </c>
      <c r="F123" s="17">
        <v>0</v>
      </c>
      <c r="G123" s="17">
        <v>0</v>
      </c>
      <c r="H123" s="17">
        <v>0</v>
      </c>
      <c r="I123" s="17">
        <v>0</v>
      </c>
      <c r="J123" s="17">
        <v>0</v>
      </c>
      <c r="K123" s="17">
        <v>0</v>
      </c>
      <c r="L123" s="17">
        <v>0</v>
      </c>
      <c r="M123" s="17">
        <v>0</v>
      </c>
      <c r="N123" s="17">
        <v>0</v>
      </c>
      <c r="O123" s="17">
        <v>0</v>
      </c>
      <c r="P123" s="17">
        <v>0</v>
      </c>
      <c r="Q123" s="17">
        <v>0</v>
      </c>
      <c r="R123" s="17">
        <v>0</v>
      </c>
      <c r="S123" s="17">
        <v>0</v>
      </c>
      <c r="T123" s="17">
        <v>0</v>
      </c>
      <c r="U123" s="17">
        <v>0</v>
      </c>
      <c r="V123" s="17">
        <v>0</v>
      </c>
      <c r="W123" s="17">
        <v>0</v>
      </c>
      <c r="X123" s="17">
        <v>0</v>
      </c>
      <c r="Y123" s="17">
        <v>0</v>
      </c>
      <c r="Z123" s="7"/>
      <c r="AA123" s="17">
        <v>9.4</v>
      </c>
      <c r="AB123" s="17">
        <v>0</v>
      </c>
      <c r="AC123" s="17">
        <v>0</v>
      </c>
      <c r="AD123" s="17">
        <v>0</v>
      </c>
      <c r="AE123" s="17">
        <v>0</v>
      </c>
      <c r="AF123" s="17">
        <v>0</v>
      </c>
      <c r="AG123" s="17">
        <v>0</v>
      </c>
    </row>
    <row r="124" spans="1:33" ht="15" customHeight="1" x14ac:dyDescent="0.5">
      <c r="A124" s="22" t="s">
        <v>23</v>
      </c>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row>
    <row r="125" spans="1:33" ht="15" customHeight="1" x14ac:dyDescent="0.5">
      <c r="A125" s="23" t="s">
        <v>7</v>
      </c>
      <c r="B125" s="17">
        <v>1.1000000000000001</v>
      </c>
      <c r="C125" s="17">
        <v>0</v>
      </c>
      <c r="D125" s="17">
        <v>0</v>
      </c>
      <c r="E125" s="17">
        <v>0</v>
      </c>
      <c r="F125" s="17">
        <v>0</v>
      </c>
      <c r="G125" s="17">
        <v>0</v>
      </c>
      <c r="H125" s="17">
        <v>0</v>
      </c>
      <c r="I125" s="17">
        <v>0</v>
      </c>
      <c r="J125" s="17">
        <v>0</v>
      </c>
      <c r="K125" s="17">
        <v>0</v>
      </c>
      <c r="L125" s="17">
        <v>0</v>
      </c>
      <c r="M125" s="17">
        <v>0</v>
      </c>
      <c r="N125" s="17">
        <v>0</v>
      </c>
      <c r="O125" s="17">
        <v>0</v>
      </c>
      <c r="P125" s="17">
        <v>0</v>
      </c>
      <c r="Q125" s="17">
        <v>0</v>
      </c>
      <c r="R125" s="17">
        <v>0</v>
      </c>
      <c r="S125" s="17">
        <v>0</v>
      </c>
      <c r="T125" s="17">
        <v>0</v>
      </c>
      <c r="U125" s="17">
        <v>0</v>
      </c>
      <c r="V125" s="17">
        <v>0</v>
      </c>
      <c r="W125" s="17">
        <v>0</v>
      </c>
      <c r="X125" s="17">
        <v>0</v>
      </c>
      <c r="Y125" s="17">
        <v>0</v>
      </c>
      <c r="Z125" s="7"/>
      <c r="AA125" s="17">
        <v>0</v>
      </c>
      <c r="AB125" s="17">
        <v>1.1000000000000001</v>
      </c>
      <c r="AC125" s="17">
        <v>0</v>
      </c>
      <c r="AD125" s="17">
        <v>0</v>
      </c>
      <c r="AE125" s="17">
        <v>0</v>
      </c>
      <c r="AF125" s="17">
        <v>0</v>
      </c>
      <c r="AG125" s="17">
        <v>0</v>
      </c>
    </row>
    <row r="126" spans="1:33" ht="15" customHeight="1" x14ac:dyDescent="0.5">
      <c r="A126" s="23" t="s">
        <v>10</v>
      </c>
      <c r="B126" s="17">
        <v>8.3000000000000007</v>
      </c>
      <c r="C126" s="17">
        <v>0</v>
      </c>
      <c r="D126" s="17">
        <v>0</v>
      </c>
      <c r="E126" s="17">
        <v>0</v>
      </c>
      <c r="F126" s="17">
        <v>0</v>
      </c>
      <c r="G126" s="17">
        <v>0</v>
      </c>
      <c r="H126" s="17">
        <v>0</v>
      </c>
      <c r="I126" s="17">
        <v>0</v>
      </c>
      <c r="J126" s="17">
        <v>0</v>
      </c>
      <c r="K126" s="17">
        <v>0</v>
      </c>
      <c r="L126" s="17">
        <v>0</v>
      </c>
      <c r="M126" s="17">
        <v>0</v>
      </c>
      <c r="N126" s="17">
        <v>0</v>
      </c>
      <c r="O126" s="17">
        <v>0</v>
      </c>
      <c r="P126" s="17">
        <v>0</v>
      </c>
      <c r="Q126" s="17">
        <v>0</v>
      </c>
      <c r="R126" s="17">
        <v>0</v>
      </c>
      <c r="S126" s="17">
        <v>0</v>
      </c>
      <c r="T126" s="17">
        <v>0</v>
      </c>
      <c r="U126" s="17">
        <v>0</v>
      </c>
      <c r="V126" s="17">
        <v>0</v>
      </c>
      <c r="W126" s="17">
        <v>0</v>
      </c>
      <c r="X126" s="17">
        <v>0</v>
      </c>
      <c r="Y126" s="17">
        <v>0</v>
      </c>
      <c r="Z126" s="7"/>
      <c r="AA126" s="17">
        <v>0</v>
      </c>
      <c r="AB126" s="17">
        <v>8.3000000000000007</v>
      </c>
      <c r="AC126" s="17">
        <v>0</v>
      </c>
      <c r="AD126" s="17">
        <v>0</v>
      </c>
      <c r="AE126" s="17">
        <v>0</v>
      </c>
      <c r="AF126" s="17">
        <v>0</v>
      </c>
      <c r="AG126" s="17">
        <v>0</v>
      </c>
    </row>
    <row r="127" spans="1:33" ht="15" customHeight="1" x14ac:dyDescent="0.5">
      <c r="A127" s="23" t="s">
        <v>11</v>
      </c>
      <c r="B127" s="17">
        <v>2.2000000000000002</v>
      </c>
      <c r="C127" s="17">
        <v>0</v>
      </c>
      <c r="D127" s="17">
        <v>0</v>
      </c>
      <c r="E127" s="17">
        <v>0</v>
      </c>
      <c r="F127" s="17">
        <v>0</v>
      </c>
      <c r="G127" s="17">
        <v>0</v>
      </c>
      <c r="H127" s="17">
        <v>0</v>
      </c>
      <c r="I127" s="17">
        <v>0</v>
      </c>
      <c r="J127" s="17">
        <v>0</v>
      </c>
      <c r="K127" s="17">
        <v>0</v>
      </c>
      <c r="L127" s="17">
        <v>0</v>
      </c>
      <c r="M127" s="17">
        <v>0</v>
      </c>
      <c r="N127" s="17">
        <v>0</v>
      </c>
      <c r="O127" s="17">
        <v>0</v>
      </c>
      <c r="P127" s="17">
        <v>0</v>
      </c>
      <c r="Q127" s="17">
        <v>0</v>
      </c>
      <c r="R127" s="17">
        <v>0</v>
      </c>
      <c r="S127" s="17">
        <v>0</v>
      </c>
      <c r="T127" s="17">
        <v>0</v>
      </c>
      <c r="U127" s="17">
        <v>0</v>
      </c>
      <c r="V127" s="17">
        <v>0</v>
      </c>
      <c r="W127" s="17">
        <v>0</v>
      </c>
      <c r="X127" s="17">
        <v>0</v>
      </c>
      <c r="Y127" s="17">
        <v>0</v>
      </c>
      <c r="Z127" s="7"/>
      <c r="AA127" s="17">
        <v>0</v>
      </c>
      <c r="AB127" s="17">
        <v>2.2000000000000002</v>
      </c>
      <c r="AC127" s="17">
        <v>0</v>
      </c>
      <c r="AD127" s="17">
        <v>0</v>
      </c>
      <c r="AE127" s="17">
        <v>0</v>
      </c>
      <c r="AF127" s="17">
        <v>0</v>
      </c>
      <c r="AG127" s="17">
        <v>0</v>
      </c>
    </row>
    <row r="128" spans="1:33" ht="15" customHeight="1" x14ac:dyDescent="0.5">
      <c r="A128" s="23" t="s">
        <v>12</v>
      </c>
      <c r="B128" s="17">
        <v>2.2999999999999998</v>
      </c>
      <c r="C128" s="17">
        <v>0</v>
      </c>
      <c r="D128" s="17">
        <v>0</v>
      </c>
      <c r="E128" s="17">
        <v>0</v>
      </c>
      <c r="F128" s="17">
        <v>0</v>
      </c>
      <c r="G128" s="17">
        <v>0</v>
      </c>
      <c r="H128" s="17">
        <v>0</v>
      </c>
      <c r="I128" s="17">
        <v>0</v>
      </c>
      <c r="J128" s="17">
        <v>0</v>
      </c>
      <c r="K128" s="17">
        <v>0</v>
      </c>
      <c r="L128" s="17">
        <v>0</v>
      </c>
      <c r="M128" s="17">
        <v>0</v>
      </c>
      <c r="N128" s="17">
        <v>0</v>
      </c>
      <c r="O128" s="17">
        <v>0</v>
      </c>
      <c r="P128" s="17">
        <v>0</v>
      </c>
      <c r="Q128" s="17">
        <v>0</v>
      </c>
      <c r="R128" s="17">
        <v>0</v>
      </c>
      <c r="S128" s="17">
        <v>0</v>
      </c>
      <c r="T128" s="17">
        <v>0</v>
      </c>
      <c r="U128" s="17">
        <v>0</v>
      </c>
      <c r="V128" s="17">
        <v>0</v>
      </c>
      <c r="W128" s="17">
        <v>0</v>
      </c>
      <c r="X128" s="17">
        <v>0</v>
      </c>
      <c r="Y128" s="17">
        <v>0</v>
      </c>
      <c r="Z128" s="7"/>
      <c r="AA128" s="17">
        <v>0</v>
      </c>
      <c r="AB128" s="17">
        <v>2.2999999999999998</v>
      </c>
      <c r="AC128" s="17">
        <v>0</v>
      </c>
      <c r="AD128" s="17">
        <v>0</v>
      </c>
      <c r="AE128" s="17">
        <v>0</v>
      </c>
      <c r="AF128" s="17">
        <v>0</v>
      </c>
      <c r="AG128" s="17">
        <v>0</v>
      </c>
    </row>
    <row r="129" spans="1:33" ht="15" customHeight="1" x14ac:dyDescent="0.5">
      <c r="A129" s="3" t="s">
        <v>30</v>
      </c>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row>
    <row r="130" spans="1:33" ht="15" customHeight="1" x14ac:dyDescent="0.5">
      <c r="A130" s="23" t="s">
        <v>10</v>
      </c>
      <c r="B130" s="17">
        <v>0</v>
      </c>
      <c r="C130" s="17">
        <v>0</v>
      </c>
      <c r="D130" s="17">
        <v>0</v>
      </c>
      <c r="E130" s="17">
        <v>0</v>
      </c>
      <c r="F130" s="17">
        <f t="shared" ref="F130:Y130" si="168">-F42</f>
        <v>2.2999999999999998</v>
      </c>
      <c r="G130" s="17">
        <f t="shared" si="168"/>
        <v>4.0999999999999996</v>
      </c>
      <c r="H130" s="17">
        <f t="shared" si="168"/>
        <v>4</v>
      </c>
      <c r="I130" s="17">
        <f t="shared" si="168"/>
        <v>4.0999999999999996</v>
      </c>
      <c r="J130" s="17">
        <f t="shared" si="168"/>
        <v>4.2</v>
      </c>
      <c r="K130" s="17">
        <f t="shared" si="168"/>
        <v>4.3</v>
      </c>
      <c r="L130" s="17">
        <f t="shared" si="168"/>
        <v>4.0999999999999996</v>
      </c>
      <c r="M130" s="17">
        <f t="shared" si="168"/>
        <v>4.2</v>
      </c>
      <c r="N130" s="17">
        <f t="shared" si="168"/>
        <v>4.3</v>
      </c>
      <c r="O130" s="17">
        <f t="shared" si="168"/>
        <v>5</v>
      </c>
      <c r="P130" s="17">
        <f t="shared" si="168"/>
        <v>5.0999999999999996</v>
      </c>
      <c r="Q130" s="17">
        <f t="shared" si="168"/>
        <v>5.3</v>
      </c>
      <c r="R130" s="17">
        <f t="shared" si="168"/>
        <v>3.2</v>
      </c>
      <c r="S130" s="17">
        <f t="shared" si="168"/>
        <v>1.4</v>
      </c>
      <c r="T130" s="17">
        <f t="shared" si="168"/>
        <v>1.4</v>
      </c>
      <c r="U130" s="17">
        <f t="shared" si="168"/>
        <v>2.2000000000000002</v>
      </c>
      <c r="V130" s="17">
        <f t="shared" si="168"/>
        <v>5.4</v>
      </c>
      <c r="W130" s="17">
        <f t="shared" si="168"/>
        <v>7.9</v>
      </c>
      <c r="X130" s="17">
        <f t="shared" si="168"/>
        <v>4.5999999999999996</v>
      </c>
      <c r="Y130" s="17">
        <f t="shared" si="168"/>
        <v>4.3</v>
      </c>
      <c r="Z130" s="7"/>
      <c r="AA130" s="17">
        <v>0</v>
      </c>
      <c r="AB130" s="17">
        <v>0</v>
      </c>
      <c r="AC130" s="17">
        <f>-AC42</f>
        <v>14.499999999999998</v>
      </c>
      <c r="AD130" s="17">
        <f>-AD42</f>
        <v>16.8</v>
      </c>
      <c r="AE130" s="17">
        <f>-AE42</f>
        <v>19.7</v>
      </c>
      <c r="AF130" s="17">
        <f>-AF42</f>
        <v>8.1999999999999993</v>
      </c>
      <c r="AG130" s="17">
        <f>-AG42</f>
        <v>22.2</v>
      </c>
    </row>
    <row r="131" spans="1:33" ht="15" customHeight="1" x14ac:dyDescent="0.5">
      <c r="A131" s="23" t="s">
        <v>11</v>
      </c>
      <c r="B131" s="17">
        <f t="shared" ref="B131:M131" si="169">-B57</f>
        <v>2.2999999999999998</v>
      </c>
      <c r="C131" s="17">
        <f t="shared" si="169"/>
        <v>0</v>
      </c>
      <c r="D131" s="17">
        <f t="shared" si="169"/>
        <v>0</v>
      </c>
      <c r="E131" s="17">
        <f t="shared" si="169"/>
        <v>0</v>
      </c>
      <c r="F131" s="17">
        <f t="shared" si="169"/>
        <v>0</v>
      </c>
      <c r="G131" s="17">
        <f t="shared" si="169"/>
        <v>0</v>
      </c>
      <c r="H131" s="17">
        <f t="shared" si="169"/>
        <v>0</v>
      </c>
      <c r="I131" s="17">
        <f t="shared" si="169"/>
        <v>0</v>
      </c>
      <c r="J131" s="17">
        <f t="shared" si="169"/>
        <v>0</v>
      </c>
      <c r="K131" s="17">
        <f t="shared" si="169"/>
        <v>0</v>
      </c>
      <c r="L131" s="17">
        <f t="shared" si="169"/>
        <v>0</v>
      </c>
      <c r="M131" s="17">
        <f t="shared" si="169"/>
        <v>0</v>
      </c>
      <c r="N131" s="17">
        <f t="shared" ref="N131:Y131" si="170">-N50</f>
        <v>0.2</v>
      </c>
      <c r="O131" s="17">
        <f t="shared" si="170"/>
        <v>1.7</v>
      </c>
      <c r="P131" s="17">
        <f t="shared" si="170"/>
        <v>1.7</v>
      </c>
      <c r="Q131" s="17">
        <f t="shared" si="170"/>
        <v>1.7</v>
      </c>
      <c r="R131" s="17">
        <f t="shared" si="170"/>
        <v>1.7</v>
      </c>
      <c r="S131" s="17">
        <f t="shared" si="170"/>
        <v>1.7</v>
      </c>
      <c r="T131" s="17">
        <f t="shared" si="170"/>
        <v>1.7</v>
      </c>
      <c r="U131" s="17">
        <f t="shared" si="170"/>
        <v>1.7</v>
      </c>
      <c r="V131" s="17">
        <f t="shared" si="170"/>
        <v>1.7</v>
      </c>
      <c r="W131" s="17">
        <f t="shared" si="170"/>
        <v>6.6</v>
      </c>
      <c r="X131" s="17">
        <f t="shared" si="170"/>
        <v>0</v>
      </c>
      <c r="Y131" s="17">
        <f t="shared" si="170"/>
        <v>0</v>
      </c>
      <c r="Z131" s="7"/>
      <c r="AA131" s="17">
        <v>0</v>
      </c>
      <c r="AB131" s="17">
        <v>0</v>
      </c>
      <c r="AC131" s="17">
        <v>0</v>
      </c>
      <c r="AD131" s="17">
        <v>0</v>
      </c>
      <c r="AE131" s="17">
        <f>-AE50</f>
        <v>5.3</v>
      </c>
      <c r="AF131" s="17">
        <f>-AF50</f>
        <v>6.8</v>
      </c>
      <c r="AG131" s="17">
        <f>-AG50</f>
        <v>8.2999999999999989</v>
      </c>
    </row>
    <row r="132" spans="1:33" ht="15" customHeight="1" x14ac:dyDescent="0.5">
      <c r="A132" s="23" t="s">
        <v>12</v>
      </c>
      <c r="B132" s="17">
        <v>0</v>
      </c>
      <c r="C132" s="17">
        <v>0</v>
      </c>
      <c r="D132" s="17">
        <v>0</v>
      </c>
      <c r="E132" s="17">
        <v>0</v>
      </c>
      <c r="F132" s="17">
        <f t="shared" ref="F132:Y132" si="171">-F58</f>
        <v>1</v>
      </c>
      <c r="G132" s="17">
        <f t="shared" si="171"/>
        <v>0</v>
      </c>
      <c r="H132" s="17">
        <f t="shared" si="171"/>
        <v>0</v>
      </c>
      <c r="I132" s="17">
        <f t="shared" si="171"/>
        <v>0.4</v>
      </c>
      <c r="J132" s="17">
        <f t="shared" si="171"/>
        <v>0</v>
      </c>
      <c r="K132" s="17">
        <f t="shared" si="171"/>
        <v>0.1</v>
      </c>
      <c r="L132" s="17">
        <f t="shared" si="171"/>
        <v>0</v>
      </c>
      <c r="M132" s="17">
        <f t="shared" si="171"/>
        <v>0</v>
      </c>
      <c r="N132" s="17">
        <f t="shared" si="171"/>
        <v>1.2</v>
      </c>
      <c r="O132" s="17">
        <f t="shared" si="171"/>
        <v>0</v>
      </c>
      <c r="P132" s="17">
        <f t="shared" si="171"/>
        <v>0</v>
      </c>
      <c r="Q132" s="17">
        <f t="shared" si="171"/>
        <v>0.6</v>
      </c>
      <c r="R132" s="17">
        <f t="shared" si="171"/>
        <v>0.1</v>
      </c>
      <c r="S132" s="17">
        <f t="shared" si="171"/>
        <v>0.1</v>
      </c>
      <c r="T132" s="17">
        <f t="shared" si="171"/>
        <v>1</v>
      </c>
      <c r="U132" s="17">
        <f t="shared" si="171"/>
        <v>1.8</v>
      </c>
      <c r="V132" s="17">
        <f t="shared" si="171"/>
        <v>0.3</v>
      </c>
      <c r="W132" s="17">
        <f t="shared" si="171"/>
        <v>0.1</v>
      </c>
      <c r="X132" s="17">
        <f t="shared" si="171"/>
        <v>0</v>
      </c>
      <c r="Y132" s="17">
        <f t="shared" si="171"/>
        <v>0</v>
      </c>
      <c r="Z132" s="7"/>
      <c r="AA132" s="17">
        <v>0</v>
      </c>
      <c r="AB132" s="17">
        <v>0</v>
      </c>
      <c r="AC132" s="17">
        <f>-AC58</f>
        <v>1.4</v>
      </c>
      <c r="AD132" s="17">
        <f>-AD58</f>
        <v>0.1</v>
      </c>
      <c r="AE132" s="17">
        <f>-AE58</f>
        <v>1.7999999999999998</v>
      </c>
      <c r="AF132" s="17">
        <f>-AF58</f>
        <v>3</v>
      </c>
      <c r="AG132" s="17">
        <f>-AG58</f>
        <v>0.4</v>
      </c>
    </row>
    <row r="133" spans="1:33" ht="15" customHeight="1" x14ac:dyDescent="0.5">
      <c r="A133" s="3" t="s">
        <v>24</v>
      </c>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row>
    <row r="134" spans="1:33" ht="15" customHeight="1" x14ac:dyDescent="0.5">
      <c r="A134" s="23" t="s">
        <v>7</v>
      </c>
      <c r="B134" s="17">
        <v>0</v>
      </c>
      <c r="C134" s="17">
        <v>0</v>
      </c>
      <c r="D134" s="17">
        <v>0</v>
      </c>
      <c r="E134" s="17">
        <v>0</v>
      </c>
      <c r="F134" s="17">
        <f t="shared" ref="F134:Y134" si="172">-F28</f>
        <v>0.6</v>
      </c>
      <c r="G134" s="17">
        <f t="shared" si="172"/>
        <v>0.9</v>
      </c>
      <c r="H134" s="17">
        <f t="shared" si="172"/>
        <v>1</v>
      </c>
      <c r="I134" s="17">
        <f t="shared" si="172"/>
        <v>0.9</v>
      </c>
      <c r="J134" s="17">
        <f t="shared" si="172"/>
        <v>1</v>
      </c>
      <c r="K134" s="17">
        <f t="shared" si="172"/>
        <v>1</v>
      </c>
      <c r="L134" s="17">
        <f t="shared" si="172"/>
        <v>1</v>
      </c>
      <c r="M134" s="17">
        <f t="shared" si="172"/>
        <v>0.9</v>
      </c>
      <c r="N134" s="17">
        <f t="shared" si="172"/>
        <v>1</v>
      </c>
      <c r="O134" s="17">
        <f t="shared" si="172"/>
        <v>1.6</v>
      </c>
      <c r="P134" s="17">
        <f t="shared" si="172"/>
        <v>1.6</v>
      </c>
      <c r="Q134" s="17">
        <f t="shared" si="172"/>
        <v>1.8</v>
      </c>
      <c r="R134" s="17">
        <f t="shared" si="172"/>
        <v>2</v>
      </c>
      <c r="S134" s="17">
        <f t="shared" si="172"/>
        <v>1.9</v>
      </c>
      <c r="T134" s="17">
        <f t="shared" si="172"/>
        <v>2</v>
      </c>
      <c r="U134" s="17">
        <f t="shared" si="172"/>
        <v>2.4</v>
      </c>
      <c r="V134" s="17">
        <f t="shared" si="172"/>
        <v>3.6</v>
      </c>
      <c r="W134" s="17">
        <f t="shared" si="172"/>
        <v>3.6</v>
      </c>
      <c r="X134" s="17">
        <f t="shared" si="172"/>
        <v>3.7</v>
      </c>
      <c r="Y134" s="17">
        <f t="shared" si="172"/>
        <v>3.7</v>
      </c>
      <c r="Z134" s="7"/>
      <c r="AA134" s="17">
        <v>0</v>
      </c>
      <c r="AB134" s="17">
        <v>0</v>
      </c>
      <c r="AC134" s="17">
        <f>-AC28</f>
        <v>3.4</v>
      </c>
      <c r="AD134" s="17">
        <f>-AD28</f>
        <v>3.9</v>
      </c>
      <c r="AE134" s="17">
        <f>-AE28</f>
        <v>6</v>
      </c>
      <c r="AF134" s="17">
        <f>-AF28</f>
        <v>8.3000000000000007</v>
      </c>
      <c r="AG134" s="17">
        <f>-AG28</f>
        <v>14.600000000000001</v>
      </c>
    </row>
    <row r="135" spans="1:33" ht="15" customHeight="1" x14ac:dyDescent="0.5">
      <c r="A135" s="23" t="s">
        <v>11</v>
      </c>
      <c r="B135" s="17">
        <v>0</v>
      </c>
      <c r="C135" s="17">
        <v>0</v>
      </c>
      <c r="D135" s="17">
        <v>0</v>
      </c>
      <c r="E135" s="17">
        <v>0</v>
      </c>
      <c r="F135" s="17">
        <f t="shared" ref="F135:Y135" si="173">-F49</f>
        <v>0.8</v>
      </c>
      <c r="G135" s="17">
        <f t="shared" si="173"/>
        <v>1.4</v>
      </c>
      <c r="H135" s="17">
        <f t="shared" si="173"/>
        <v>1.4</v>
      </c>
      <c r="I135" s="17">
        <f t="shared" si="173"/>
        <v>1.4</v>
      </c>
      <c r="J135" s="17">
        <f t="shared" si="173"/>
        <v>1.3</v>
      </c>
      <c r="K135" s="17">
        <f t="shared" si="173"/>
        <v>1.4</v>
      </c>
      <c r="L135" s="17">
        <f t="shared" si="173"/>
        <v>1.4</v>
      </c>
      <c r="M135" s="17">
        <f t="shared" si="173"/>
        <v>1.5</v>
      </c>
      <c r="N135" s="17">
        <f t="shared" si="173"/>
        <v>1.4</v>
      </c>
      <c r="O135" s="17">
        <f t="shared" si="173"/>
        <v>1.9</v>
      </c>
      <c r="P135" s="17">
        <f t="shared" si="173"/>
        <v>1.9</v>
      </c>
      <c r="Q135" s="17">
        <f t="shared" si="173"/>
        <v>1.9</v>
      </c>
      <c r="R135" s="17">
        <f t="shared" si="173"/>
        <v>1.5</v>
      </c>
      <c r="S135" s="17">
        <f t="shared" si="173"/>
        <v>1.2</v>
      </c>
      <c r="T135" s="17">
        <f t="shared" si="173"/>
        <v>1.2</v>
      </c>
      <c r="U135" s="17">
        <f t="shared" si="173"/>
        <v>1.6</v>
      </c>
      <c r="V135" s="17">
        <f t="shared" si="173"/>
        <v>3.4</v>
      </c>
      <c r="W135" s="17">
        <f t="shared" si="173"/>
        <v>3.4</v>
      </c>
      <c r="X135" s="17">
        <f t="shared" si="173"/>
        <v>3.4</v>
      </c>
      <c r="Y135" s="17">
        <f t="shared" si="173"/>
        <v>3.4</v>
      </c>
      <c r="Z135" s="7"/>
      <c r="AA135" s="17">
        <v>0</v>
      </c>
      <c r="AB135" s="17">
        <v>0</v>
      </c>
      <c r="AC135" s="17">
        <f>-AC49</f>
        <v>5</v>
      </c>
      <c r="AD135" s="17">
        <f>-AD49</f>
        <v>5.6</v>
      </c>
      <c r="AE135" s="17">
        <f>-AE49</f>
        <v>7.1</v>
      </c>
      <c r="AF135" s="17">
        <f>-AF49</f>
        <v>5.5</v>
      </c>
      <c r="AG135" s="17">
        <f>-AG49</f>
        <v>13.6</v>
      </c>
    </row>
    <row r="136" spans="1:33" ht="15" customHeight="1" x14ac:dyDescent="0.5">
      <c r="A136" s="22" t="s">
        <v>25</v>
      </c>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row>
    <row r="137" spans="1:33" ht="15" customHeight="1" x14ac:dyDescent="0.5">
      <c r="A137" s="23" t="s">
        <v>7</v>
      </c>
      <c r="B137" s="17">
        <v>0</v>
      </c>
      <c r="C137" s="17">
        <v>0</v>
      </c>
      <c r="D137" s="17">
        <v>0</v>
      </c>
      <c r="E137" s="17">
        <v>0</v>
      </c>
      <c r="F137" s="17">
        <v>0</v>
      </c>
      <c r="G137" s="17">
        <v>0</v>
      </c>
      <c r="H137" s="17">
        <v>0</v>
      </c>
      <c r="I137" s="17">
        <v>0</v>
      </c>
      <c r="J137" s="17">
        <v>0</v>
      </c>
      <c r="K137" s="17">
        <v>0</v>
      </c>
      <c r="L137" s="17">
        <v>0</v>
      </c>
      <c r="M137" s="17">
        <v>0</v>
      </c>
      <c r="N137" s="17">
        <f t="shared" ref="N137:Y137" si="174">-N29</f>
        <v>1.6</v>
      </c>
      <c r="O137" s="17">
        <f t="shared" si="174"/>
        <v>0.1</v>
      </c>
      <c r="P137" s="17">
        <f t="shared" si="174"/>
        <v>0</v>
      </c>
      <c r="Q137" s="17">
        <f t="shared" si="174"/>
        <v>0</v>
      </c>
      <c r="R137" s="17">
        <f t="shared" si="174"/>
        <v>0</v>
      </c>
      <c r="S137" s="17">
        <f t="shared" si="174"/>
        <v>0</v>
      </c>
      <c r="T137" s="17">
        <f t="shared" si="174"/>
        <v>0</v>
      </c>
      <c r="U137" s="17">
        <f t="shared" si="174"/>
        <v>0</v>
      </c>
      <c r="V137" s="17">
        <f t="shared" si="174"/>
        <v>0</v>
      </c>
      <c r="W137" s="17">
        <f t="shared" si="174"/>
        <v>2.7</v>
      </c>
      <c r="X137" s="17">
        <f t="shared" si="174"/>
        <v>0.2</v>
      </c>
      <c r="Y137" s="17">
        <f t="shared" si="174"/>
        <v>0</v>
      </c>
      <c r="Z137" s="7"/>
      <c r="AA137" s="17">
        <v>0</v>
      </c>
      <c r="AB137" s="17">
        <v>0</v>
      </c>
      <c r="AC137" s="17">
        <v>0</v>
      </c>
      <c r="AD137" s="17">
        <v>0</v>
      </c>
      <c r="AE137" s="17">
        <f>-AE29</f>
        <v>1.7000000000000002</v>
      </c>
      <c r="AF137" s="17">
        <f>-AF29</f>
        <v>0</v>
      </c>
      <c r="AG137" s="17">
        <f>-AG29</f>
        <v>2.9000000000000004</v>
      </c>
    </row>
    <row r="138" spans="1:33" ht="15" customHeight="1" x14ac:dyDescent="0.5">
      <c r="A138" s="23" t="s">
        <v>10</v>
      </c>
      <c r="B138" s="17">
        <v>0</v>
      </c>
      <c r="C138" s="17">
        <v>0</v>
      </c>
      <c r="D138" s="17">
        <v>0</v>
      </c>
      <c r="E138" s="17">
        <v>0</v>
      </c>
      <c r="F138" s="17">
        <v>0</v>
      </c>
      <c r="G138" s="17">
        <v>0</v>
      </c>
      <c r="H138" s="17">
        <v>0</v>
      </c>
      <c r="I138" s="17">
        <v>0</v>
      </c>
      <c r="J138" s="17">
        <v>0</v>
      </c>
      <c r="K138" s="17">
        <v>0</v>
      </c>
      <c r="L138" s="17">
        <v>0</v>
      </c>
      <c r="M138" s="17">
        <v>0</v>
      </c>
      <c r="N138" s="17">
        <f t="shared" ref="N138:Y138" si="175">-N43</f>
        <v>2.6</v>
      </c>
      <c r="O138" s="17">
        <f t="shared" si="175"/>
        <v>0.5</v>
      </c>
      <c r="P138" s="17">
        <f t="shared" si="175"/>
        <v>0.1</v>
      </c>
      <c r="Q138" s="17">
        <f t="shared" si="175"/>
        <v>0</v>
      </c>
      <c r="R138" s="17">
        <f t="shared" si="175"/>
        <v>0</v>
      </c>
      <c r="S138" s="17">
        <f t="shared" si="175"/>
        <v>0</v>
      </c>
      <c r="T138" s="17">
        <f t="shared" si="175"/>
        <v>0</v>
      </c>
      <c r="U138" s="17">
        <f t="shared" si="175"/>
        <v>0</v>
      </c>
      <c r="V138" s="17">
        <f t="shared" si="175"/>
        <v>0</v>
      </c>
      <c r="W138" s="17">
        <f t="shared" si="175"/>
        <v>27</v>
      </c>
      <c r="X138" s="17">
        <f t="shared" si="175"/>
        <v>0.6</v>
      </c>
      <c r="Y138" s="17">
        <f t="shared" si="175"/>
        <v>0.2</v>
      </c>
      <c r="Z138" s="7"/>
      <c r="AA138" s="17">
        <v>0</v>
      </c>
      <c r="AB138" s="17">
        <v>0</v>
      </c>
      <c r="AC138" s="17">
        <v>0</v>
      </c>
      <c r="AD138" s="17">
        <v>0</v>
      </c>
      <c r="AE138" s="17">
        <f>-AE43</f>
        <v>3.2</v>
      </c>
      <c r="AF138" s="17">
        <f>-AF43</f>
        <v>0</v>
      </c>
      <c r="AG138" s="17">
        <f>-AG43</f>
        <v>27.8</v>
      </c>
    </row>
    <row r="139" spans="1:33" ht="15" customHeight="1" x14ac:dyDescent="0.5">
      <c r="A139" s="23" t="s">
        <v>11</v>
      </c>
      <c r="B139" s="17">
        <v>0</v>
      </c>
      <c r="C139" s="17">
        <v>0</v>
      </c>
      <c r="D139" s="17">
        <v>0</v>
      </c>
      <c r="E139" s="17">
        <v>0</v>
      </c>
      <c r="F139" s="17">
        <v>0</v>
      </c>
      <c r="G139" s="17">
        <v>0</v>
      </c>
      <c r="H139" s="17">
        <v>0</v>
      </c>
      <c r="I139" s="17">
        <v>0</v>
      </c>
      <c r="J139" s="17">
        <v>0</v>
      </c>
      <c r="K139" s="17">
        <v>0</v>
      </c>
      <c r="L139" s="17">
        <v>0</v>
      </c>
      <c r="M139" s="17">
        <v>0</v>
      </c>
      <c r="N139" s="17">
        <f t="shared" ref="N139:Y139" si="176">-N51</f>
        <v>6.3</v>
      </c>
      <c r="O139" s="17">
        <f t="shared" si="176"/>
        <v>0.2</v>
      </c>
      <c r="P139" s="17">
        <f t="shared" si="176"/>
        <v>0.4</v>
      </c>
      <c r="Q139" s="17">
        <f t="shared" si="176"/>
        <v>0</v>
      </c>
      <c r="R139" s="17">
        <f t="shared" si="176"/>
        <v>0</v>
      </c>
      <c r="S139" s="17">
        <f t="shared" si="176"/>
        <v>0</v>
      </c>
      <c r="T139" s="17">
        <f t="shared" si="176"/>
        <v>0</v>
      </c>
      <c r="U139" s="17">
        <f t="shared" si="176"/>
        <v>0</v>
      </c>
      <c r="V139" s="17">
        <f t="shared" si="176"/>
        <v>0</v>
      </c>
      <c r="W139" s="17">
        <f t="shared" si="176"/>
        <v>6.3</v>
      </c>
      <c r="X139" s="17">
        <f t="shared" si="176"/>
        <v>0.3</v>
      </c>
      <c r="Y139" s="17">
        <f t="shared" si="176"/>
        <v>0.1</v>
      </c>
      <c r="Z139" s="7"/>
      <c r="AA139" s="17">
        <v>0</v>
      </c>
      <c r="AB139" s="17">
        <v>0</v>
      </c>
      <c r="AC139" s="17">
        <v>0</v>
      </c>
      <c r="AD139" s="17">
        <v>0</v>
      </c>
      <c r="AE139" s="17">
        <f>-AE51</f>
        <v>6.9</v>
      </c>
      <c r="AF139" s="17">
        <f>-AF51</f>
        <v>0</v>
      </c>
      <c r="AG139" s="17">
        <f>-AG51</f>
        <v>6.6999999999999993</v>
      </c>
    </row>
    <row r="140" spans="1:33" ht="15" customHeight="1" x14ac:dyDescent="0.5">
      <c r="A140" s="23" t="s">
        <v>12</v>
      </c>
      <c r="B140" s="17">
        <v>0</v>
      </c>
      <c r="C140" s="17">
        <v>0</v>
      </c>
      <c r="D140" s="17">
        <v>0</v>
      </c>
      <c r="E140" s="17">
        <v>0</v>
      </c>
      <c r="F140" s="17">
        <v>0</v>
      </c>
      <c r="G140" s="17">
        <v>0</v>
      </c>
      <c r="H140" s="17">
        <v>0</v>
      </c>
      <c r="I140" s="17">
        <v>0</v>
      </c>
      <c r="J140" s="17">
        <v>0</v>
      </c>
      <c r="K140" s="17">
        <v>0</v>
      </c>
      <c r="L140" s="17">
        <v>0</v>
      </c>
      <c r="M140" s="17">
        <v>0</v>
      </c>
      <c r="N140" s="17">
        <f t="shared" ref="N140:Y140" si="177">-N59</f>
        <v>2.2999999999999998</v>
      </c>
      <c r="O140" s="17">
        <f t="shared" si="177"/>
        <v>0.1</v>
      </c>
      <c r="P140" s="17">
        <f t="shared" si="177"/>
        <v>0.1</v>
      </c>
      <c r="Q140" s="17">
        <f t="shared" si="177"/>
        <v>0</v>
      </c>
      <c r="R140" s="17">
        <f t="shared" si="177"/>
        <v>0</v>
      </c>
      <c r="S140" s="17">
        <f t="shared" si="177"/>
        <v>0</v>
      </c>
      <c r="T140" s="17">
        <f t="shared" si="177"/>
        <v>0</v>
      </c>
      <c r="U140" s="17">
        <f t="shared" si="177"/>
        <v>0</v>
      </c>
      <c r="V140" s="17">
        <f t="shared" si="177"/>
        <v>0</v>
      </c>
      <c r="W140" s="17">
        <f t="shared" si="177"/>
        <v>1.5</v>
      </c>
      <c r="X140" s="17">
        <f t="shared" si="177"/>
        <v>0.3</v>
      </c>
      <c r="Y140" s="17">
        <f t="shared" si="177"/>
        <v>0.1</v>
      </c>
      <c r="Z140" s="7"/>
      <c r="AA140" s="17">
        <v>0</v>
      </c>
      <c r="AB140" s="17">
        <v>0</v>
      </c>
      <c r="AC140" s="17">
        <v>0</v>
      </c>
      <c r="AD140" s="17">
        <v>0</v>
      </c>
      <c r="AE140" s="17">
        <f>-AE59</f>
        <v>2.5</v>
      </c>
      <c r="AF140" s="17">
        <f>-AF59</f>
        <v>0</v>
      </c>
      <c r="AG140" s="17">
        <f>-AG59</f>
        <v>1.9000000000000001</v>
      </c>
    </row>
    <row r="141" spans="1:33" ht="15" customHeight="1" x14ac:dyDescent="0.5">
      <c r="A141" s="73" t="s">
        <v>179</v>
      </c>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row>
    <row r="142" spans="1:33" ht="15" customHeight="1" x14ac:dyDescent="0.5">
      <c r="A142" s="9" t="s">
        <v>179</v>
      </c>
      <c r="B142" s="17">
        <v>0</v>
      </c>
      <c r="C142" s="17">
        <v>0</v>
      </c>
      <c r="D142" s="17">
        <v>0</v>
      </c>
      <c r="E142" s="17">
        <v>0</v>
      </c>
      <c r="F142" s="17">
        <v>0</v>
      </c>
      <c r="G142" s="17">
        <v>0</v>
      </c>
      <c r="H142" s="17">
        <v>0</v>
      </c>
      <c r="I142" s="17">
        <v>0</v>
      </c>
      <c r="J142" s="17">
        <v>0</v>
      </c>
      <c r="K142" s="17">
        <v>0</v>
      </c>
      <c r="L142" s="17">
        <v>0</v>
      </c>
      <c r="M142" s="17">
        <f t="shared" ref="M142:Y142" si="178">-M63</f>
        <v>398.2</v>
      </c>
      <c r="N142" s="17">
        <f t="shared" si="178"/>
        <v>17.3</v>
      </c>
      <c r="O142" s="17">
        <f t="shared" si="178"/>
        <v>0</v>
      </c>
      <c r="P142" s="17">
        <f t="shared" si="178"/>
        <v>0</v>
      </c>
      <c r="Q142" s="17">
        <f t="shared" si="178"/>
        <v>14</v>
      </c>
      <c r="R142" s="17">
        <f t="shared" si="178"/>
        <v>0</v>
      </c>
      <c r="S142" s="17">
        <f t="shared" si="178"/>
        <v>8.6999999999999993</v>
      </c>
      <c r="T142" s="17">
        <f t="shared" si="178"/>
        <v>4</v>
      </c>
      <c r="U142" s="17">
        <f t="shared" si="178"/>
        <v>162.5</v>
      </c>
      <c r="V142" s="17">
        <f t="shared" si="178"/>
        <v>0</v>
      </c>
      <c r="W142" s="17">
        <f t="shared" si="178"/>
        <v>2.2000000000000002</v>
      </c>
      <c r="X142" s="17">
        <f t="shared" si="178"/>
        <v>0</v>
      </c>
      <c r="Y142" s="17">
        <f t="shared" si="178"/>
        <v>-157.4</v>
      </c>
      <c r="Z142" s="7"/>
      <c r="AA142" s="17">
        <v>0</v>
      </c>
      <c r="AB142" s="17">
        <v>0</v>
      </c>
      <c r="AC142" s="17">
        <f>-AC53</f>
        <v>0</v>
      </c>
      <c r="AD142" s="17">
        <f>-AD63</f>
        <v>398.2</v>
      </c>
      <c r="AE142" s="17">
        <f>-AE63</f>
        <v>31.3</v>
      </c>
      <c r="AF142" s="17">
        <f>-AF63</f>
        <v>175.2</v>
      </c>
      <c r="AG142" s="17">
        <f>-AG63</f>
        <v>-155.20000000000002</v>
      </c>
    </row>
    <row r="143" spans="1:33" ht="15.9" customHeight="1" x14ac:dyDescent="0.5">
      <c r="A143" s="3" t="s">
        <v>57</v>
      </c>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row>
    <row r="144" spans="1:33" ht="15" customHeight="1" x14ac:dyDescent="0.5">
      <c r="A144" s="23" t="s">
        <v>58</v>
      </c>
      <c r="B144" s="17">
        <v>0</v>
      </c>
      <c r="C144" s="24">
        <v>0</v>
      </c>
      <c r="D144" s="24">
        <v>0</v>
      </c>
      <c r="E144" s="24">
        <v>0</v>
      </c>
      <c r="F144" s="24">
        <v>0</v>
      </c>
      <c r="G144" s="17">
        <f t="shared" ref="G144:Y144" si="179">G87</f>
        <v>-7.4</v>
      </c>
      <c r="H144" s="17">
        <f t="shared" si="179"/>
        <v>1.7</v>
      </c>
      <c r="I144" s="17">
        <f t="shared" si="179"/>
        <v>1.2</v>
      </c>
      <c r="J144" s="17">
        <f t="shared" si="179"/>
        <v>-11</v>
      </c>
      <c r="K144" s="17">
        <f t="shared" si="179"/>
        <v>-6.5</v>
      </c>
      <c r="L144" s="17">
        <f t="shared" si="179"/>
        <v>0</v>
      </c>
      <c r="M144" s="17">
        <f t="shared" si="179"/>
        <v>0</v>
      </c>
      <c r="N144" s="17">
        <f t="shared" si="179"/>
        <v>0</v>
      </c>
      <c r="O144" s="17">
        <f t="shared" si="179"/>
        <v>0</v>
      </c>
      <c r="P144" s="17">
        <f t="shared" si="179"/>
        <v>0</v>
      </c>
      <c r="Q144" s="17">
        <f t="shared" si="179"/>
        <v>0</v>
      </c>
      <c r="R144" s="17">
        <f t="shared" si="179"/>
        <v>0</v>
      </c>
      <c r="S144" s="17">
        <f t="shared" si="179"/>
        <v>-5</v>
      </c>
      <c r="T144" s="17">
        <f t="shared" si="179"/>
        <v>0</v>
      </c>
      <c r="U144" s="17">
        <f t="shared" si="179"/>
        <v>0</v>
      </c>
      <c r="V144" s="17">
        <f t="shared" si="179"/>
        <v>0</v>
      </c>
      <c r="W144" s="17">
        <f t="shared" si="179"/>
        <v>0</v>
      </c>
      <c r="X144" s="17">
        <f t="shared" si="179"/>
        <v>0</v>
      </c>
      <c r="Y144" s="17">
        <f t="shared" si="179"/>
        <v>0</v>
      </c>
      <c r="Z144" s="7"/>
      <c r="AA144" s="17">
        <v>0</v>
      </c>
      <c r="AB144" s="17">
        <v>0</v>
      </c>
      <c r="AC144" s="17">
        <f>AC87</f>
        <v>-4.5</v>
      </c>
      <c r="AD144" s="17">
        <f>AD87</f>
        <v>-17.5</v>
      </c>
      <c r="AE144" s="17">
        <f>AE87</f>
        <v>0</v>
      </c>
      <c r="AF144" s="17">
        <f>AF87</f>
        <v>-5</v>
      </c>
      <c r="AG144" s="17">
        <f>AG87</f>
        <v>0</v>
      </c>
    </row>
    <row r="145" spans="1:33" ht="15.9" customHeight="1" x14ac:dyDescent="0.5">
      <c r="A145" s="3" t="s">
        <v>46</v>
      </c>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row>
    <row r="146" spans="1:33" ht="15.9" customHeight="1" x14ac:dyDescent="0.5">
      <c r="A146" s="25" t="s">
        <v>52</v>
      </c>
      <c r="B146" s="17">
        <v>-4</v>
      </c>
      <c r="C146" s="17">
        <v>-3</v>
      </c>
      <c r="D146" s="17">
        <v>-4.2</v>
      </c>
      <c r="E146" s="17">
        <v>-1.7</v>
      </c>
      <c r="F146" s="17">
        <f t="shared" ref="F146:X146" si="180">F91</f>
        <v>-10.9</v>
      </c>
      <c r="G146" s="17">
        <f t="shared" si="180"/>
        <v>-3.7</v>
      </c>
      <c r="H146" s="17">
        <f t="shared" si="180"/>
        <v>-3.4</v>
      </c>
      <c r="I146" s="17">
        <f t="shared" si="180"/>
        <v>-3.3</v>
      </c>
      <c r="J146" s="17">
        <f t="shared" si="180"/>
        <v>-4.8</v>
      </c>
      <c r="K146" s="17">
        <f t="shared" si="180"/>
        <v>-1.2</v>
      </c>
      <c r="L146" s="17">
        <f t="shared" si="180"/>
        <v>-4.7</v>
      </c>
      <c r="M146" s="17">
        <f t="shared" si="180"/>
        <v>-10.5</v>
      </c>
      <c r="N146" s="17">
        <f t="shared" si="180"/>
        <v>-11.9</v>
      </c>
      <c r="O146" s="17">
        <f t="shared" si="180"/>
        <v>-12.5</v>
      </c>
      <c r="P146" s="17">
        <f t="shared" si="180"/>
        <v>-12.2</v>
      </c>
      <c r="Q146" s="17">
        <f t="shared" si="180"/>
        <v>-10.8</v>
      </c>
      <c r="R146" s="17">
        <f t="shared" si="180"/>
        <v>-19</v>
      </c>
      <c r="S146" s="17">
        <f t="shared" si="180"/>
        <v>-18.899999999999999</v>
      </c>
      <c r="T146" s="17">
        <f t="shared" si="180"/>
        <v>-27.51</v>
      </c>
      <c r="U146" s="17">
        <f t="shared" si="180"/>
        <v>-26.4</v>
      </c>
      <c r="V146" s="17">
        <f t="shared" si="180"/>
        <v>-13.3</v>
      </c>
      <c r="W146" s="17">
        <f t="shared" si="180"/>
        <v>-25.8</v>
      </c>
      <c r="X146" s="17">
        <f t="shared" si="180"/>
        <v>-16.899999999999999</v>
      </c>
      <c r="Y146" s="17">
        <f t="shared" ref="Y146" si="181">Y91</f>
        <v>6.2</v>
      </c>
      <c r="Z146" s="7"/>
      <c r="AA146" s="17">
        <v>-2.4</v>
      </c>
      <c r="AB146" s="17">
        <v>-12.9</v>
      </c>
      <c r="AC146" s="17">
        <f>AC91</f>
        <v>-21.3</v>
      </c>
      <c r="AD146" s="17">
        <f>AD91</f>
        <v>-21.2</v>
      </c>
      <c r="AE146" s="17">
        <f>AE91</f>
        <v>-47.399999999999991</v>
      </c>
      <c r="AF146" s="17">
        <f>AF91</f>
        <v>-91.81</v>
      </c>
      <c r="AG146" s="17">
        <f>AG91</f>
        <v>-49.8</v>
      </c>
    </row>
    <row r="147" spans="1:33" ht="29.2" customHeight="1" x14ac:dyDescent="0.5">
      <c r="A147" s="22" t="s">
        <v>47</v>
      </c>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row>
    <row r="148" spans="1:33" ht="15.9" customHeight="1" x14ac:dyDescent="0.5">
      <c r="A148" s="25" t="s">
        <v>52</v>
      </c>
      <c r="B148" s="17">
        <f t="shared" ref="B148:X148" si="182">B92</f>
        <v>0</v>
      </c>
      <c r="C148" s="17">
        <f t="shared" si="182"/>
        <v>0</v>
      </c>
      <c r="D148" s="17">
        <f t="shared" si="182"/>
        <v>0</v>
      </c>
      <c r="E148" s="17">
        <f t="shared" si="182"/>
        <v>0</v>
      </c>
      <c r="F148" s="17">
        <f t="shared" si="182"/>
        <v>0</v>
      </c>
      <c r="G148" s="17">
        <f t="shared" si="182"/>
        <v>0</v>
      </c>
      <c r="H148" s="17">
        <f t="shared" si="182"/>
        <v>0</v>
      </c>
      <c r="I148" s="17">
        <f t="shared" si="182"/>
        <v>0</v>
      </c>
      <c r="J148" s="17">
        <f t="shared" si="182"/>
        <v>0</v>
      </c>
      <c r="K148" s="17">
        <f t="shared" si="182"/>
        <v>0</v>
      </c>
      <c r="L148" s="17">
        <f t="shared" si="182"/>
        <v>0</v>
      </c>
      <c r="M148" s="17">
        <f t="shared" si="182"/>
        <v>0</v>
      </c>
      <c r="N148" s="17">
        <f t="shared" si="182"/>
        <v>0</v>
      </c>
      <c r="O148" s="17">
        <f t="shared" si="182"/>
        <v>0</v>
      </c>
      <c r="P148" s="17">
        <f t="shared" si="182"/>
        <v>0</v>
      </c>
      <c r="Q148" s="17">
        <f t="shared" si="182"/>
        <v>-38.1</v>
      </c>
      <c r="R148" s="17">
        <f t="shared" si="182"/>
        <v>0</v>
      </c>
      <c r="S148" s="17">
        <f t="shared" si="182"/>
        <v>0</v>
      </c>
      <c r="T148" s="17">
        <f t="shared" si="182"/>
        <v>0</v>
      </c>
      <c r="U148" s="17">
        <f t="shared" si="182"/>
        <v>-420.2</v>
      </c>
      <c r="V148" s="17">
        <f t="shared" si="182"/>
        <v>0</v>
      </c>
      <c r="W148" s="17">
        <f t="shared" si="182"/>
        <v>0</v>
      </c>
      <c r="X148" s="17">
        <f t="shared" si="182"/>
        <v>0</v>
      </c>
      <c r="Y148" s="17">
        <f t="shared" ref="Y148" si="183">Y92</f>
        <v>0</v>
      </c>
      <c r="Z148" s="7"/>
      <c r="AA148" s="17">
        <f t="shared" ref="AA148:AF148" si="184">AA92</f>
        <v>0</v>
      </c>
      <c r="AB148" s="17">
        <f t="shared" si="184"/>
        <v>0</v>
      </c>
      <c r="AC148" s="17">
        <f t="shared" si="184"/>
        <v>0</v>
      </c>
      <c r="AD148" s="17">
        <f t="shared" si="184"/>
        <v>0</v>
      </c>
      <c r="AE148" s="17">
        <f t="shared" si="184"/>
        <v>-38.1</v>
      </c>
      <c r="AF148" s="17">
        <f t="shared" si="184"/>
        <v>-420.2</v>
      </c>
      <c r="AG148" s="17">
        <f t="shared" ref="AG148" si="185">AG92</f>
        <v>0</v>
      </c>
    </row>
    <row r="149" spans="1:33" ht="15.9" customHeight="1" x14ac:dyDescent="0.5">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row>
    <row r="153" spans="1:33" ht="14.1" x14ac:dyDescent="0.5">
      <c r="A153" s="78" t="s">
        <v>186</v>
      </c>
      <c r="B153" s="79"/>
      <c r="C153" s="79"/>
      <c r="D153" s="79"/>
      <c r="E153" s="79"/>
      <c r="F153" s="79"/>
      <c r="G153" s="79"/>
      <c r="H153" s="79"/>
      <c r="I153" s="79"/>
      <c r="J153" s="79"/>
      <c r="K153" s="79"/>
      <c r="L153" s="79"/>
      <c r="M153" s="79"/>
      <c r="N153" s="79"/>
      <c r="O153" s="79"/>
      <c r="P153" s="79"/>
      <c r="Q153" s="79"/>
      <c r="R153" s="79"/>
      <c r="S153" s="79"/>
      <c r="T153" s="79"/>
      <c r="U153" s="79"/>
      <c r="V153" s="79"/>
      <c r="W153" s="79"/>
      <c r="X153" s="79"/>
      <c r="Y153" s="79"/>
      <c r="Z153" s="79"/>
    </row>
  </sheetData>
  <mergeCells count="6">
    <mergeCell ref="A153:Z153"/>
    <mergeCell ref="B5:W5"/>
    <mergeCell ref="AA23:AB23"/>
    <mergeCell ref="AA3:AF3"/>
    <mergeCell ref="B99:W99"/>
    <mergeCell ref="AA97:AB97"/>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52"/>
  <sheetViews>
    <sheetView showGridLines="0" workbookViewId="0">
      <pane xSplit="1" topLeftCell="B1" activePane="topRight" state="frozen"/>
      <selection pane="topRight" activeCell="V6" sqref="V6"/>
    </sheetView>
  </sheetViews>
  <sheetFormatPr defaultColWidth="12.71875" defaultRowHeight="12.3" x14ac:dyDescent="0.4"/>
  <cols>
    <col min="1" max="1" width="51.5" customWidth="1"/>
    <col min="2" max="21" width="16.6640625" customWidth="1"/>
  </cols>
  <sheetData>
    <row r="1" spans="1:22" ht="15" customHeight="1" x14ac:dyDescent="0.5">
      <c r="A1" s="2" t="s">
        <v>0</v>
      </c>
      <c r="B1" s="7"/>
      <c r="C1" s="7"/>
      <c r="D1" s="7"/>
      <c r="E1" s="7"/>
      <c r="F1" s="7"/>
      <c r="G1" s="7"/>
      <c r="H1" s="7"/>
      <c r="I1" s="7"/>
      <c r="J1" s="7"/>
      <c r="K1" s="7"/>
      <c r="L1" s="7"/>
      <c r="M1" s="7"/>
      <c r="N1" s="7"/>
      <c r="O1" s="7"/>
      <c r="P1" s="7"/>
      <c r="Q1" s="7"/>
      <c r="R1" s="7"/>
      <c r="S1" s="7"/>
      <c r="T1" s="7"/>
      <c r="U1" s="7"/>
    </row>
    <row r="2" spans="1:22" ht="15" customHeight="1" x14ac:dyDescent="0.5">
      <c r="A2" s="2" t="s">
        <v>59</v>
      </c>
      <c r="B2" s="7"/>
      <c r="C2" s="7"/>
      <c r="D2" s="7"/>
      <c r="E2" s="7"/>
      <c r="F2" s="7"/>
      <c r="G2" s="7"/>
      <c r="H2" s="7"/>
      <c r="I2" s="7"/>
      <c r="J2" s="7"/>
      <c r="K2" s="7"/>
      <c r="L2" s="7"/>
      <c r="M2" s="7"/>
      <c r="N2" s="7"/>
      <c r="O2" s="7"/>
      <c r="P2" s="7"/>
      <c r="Q2" s="7"/>
      <c r="R2" s="7"/>
      <c r="S2" s="7"/>
      <c r="T2" s="7"/>
      <c r="U2" s="7"/>
    </row>
    <row r="3" spans="1:22" ht="15" customHeight="1" x14ac:dyDescent="0.5">
      <c r="A3" s="3" t="s">
        <v>2</v>
      </c>
      <c r="B3" s="7"/>
      <c r="C3" s="7"/>
      <c r="D3" s="7"/>
      <c r="E3" s="7"/>
      <c r="F3" s="7"/>
      <c r="G3" s="7"/>
      <c r="H3" s="7"/>
      <c r="I3" s="7"/>
      <c r="J3" s="7"/>
      <c r="K3" s="7"/>
      <c r="L3" s="7"/>
      <c r="M3" s="7"/>
      <c r="N3" s="7"/>
      <c r="O3" s="7"/>
      <c r="P3" s="7"/>
      <c r="Q3" s="7"/>
      <c r="R3" s="7"/>
      <c r="S3" s="7"/>
      <c r="T3" s="7"/>
      <c r="U3" s="7"/>
    </row>
    <row r="4" spans="1:22" ht="15" customHeight="1" x14ac:dyDescent="0.5">
      <c r="A4" s="7"/>
      <c r="B4" s="4" t="s">
        <v>60</v>
      </c>
      <c r="C4" s="4" t="s">
        <v>60</v>
      </c>
      <c r="D4" s="4" t="s">
        <v>60</v>
      </c>
      <c r="E4" s="4" t="s">
        <v>60</v>
      </c>
      <c r="F4" s="4" t="s">
        <v>60</v>
      </c>
      <c r="G4" s="4" t="s">
        <v>60</v>
      </c>
      <c r="H4" s="4" t="s">
        <v>60</v>
      </c>
      <c r="I4" s="4" t="s">
        <v>60</v>
      </c>
      <c r="J4" s="4" t="s">
        <v>60</v>
      </c>
      <c r="K4" s="4" t="s">
        <v>60</v>
      </c>
      <c r="L4" s="4" t="s">
        <v>60</v>
      </c>
      <c r="M4" s="4" t="s">
        <v>60</v>
      </c>
      <c r="N4" s="4" t="s">
        <v>60</v>
      </c>
      <c r="O4" s="4" t="s">
        <v>60</v>
      </c>
      <c r="P4" s="4" t="s">
        <v>60</v>
      </c>
      <c r="Q4" s="4" t="s">
        <v>60</v>
      </c>
      <c r="R4" s="4" t="s">
        <v>60</v>
      </c>
      <c r="S4" s="4" t="s">
        <v>60</v>
      </c>
      <c r="T4" s="4" t="s">
        <v>60</v>
      </c>
      <c r="U4" s="4" t="s">
        <v>60</v>
      </c>
      <c r="V4" s="4" t="s">
        <v>60</v>
      </c>
    </row>
    <row r="5" spans="1:22" ht="15" customHeight="1" x14ac:dyDescent="0.5">
      <c r="A5" s="7"/>
      <c r="B5" s="5">
        <v>43465</v>
      </c>
      <c r="C5" s="5">
        <v>43555</v>
      </c>
      <c r="D5" s="5">
        <v>43646</v>
      </c>
      <c r="E5" s="5">
        <v>43738</v>
      </c>
      <c r="F5" s="5">
        <v>43830</v>
      </c>
      <c r="G5" s="5">
        <v>43921</v>
      </c>
      <c r="H5" s="5">
        <v>44012</v>
      </c>
      <c r="I5" s="5">
        <v>44104</v>
      </c>
      <c r="J5" s="5">
        <v>44196</v>
      </c>
      <c r="K5" s="5">
        <v>44286</v>
      </c>
      <c r="L5" s="5">
        <v>44377</v>
      </c>
      <c r="M5" s="5">
        <v>44469</v>
      </c>
      <c r="N5" s="5">
        <v>44561</v>
      </c>
      <c r="O5" s="5">
        <v>44651</v>
      </c>
      <c r="P5" s="5">
        <v>44742</v>
      </c>
      <c r="Q5" s="5">
        <v>44834</v>
      </c>
      <c r="R5" s="5">
        <v>44926</v>
      </c>
      <c r="S5" s="5">
        <v>45016</v>
      </c>
      <c r="T5" s="5">
        <v>45107</v>
      </c>
      <c r="U5" s="5">
        <v>45199</v>
      </c>
      <c r="V5" s="5">
        <v>45291</v>
      </c>
    </row>
    <row r="6" spans="1:22" ht="15" customHeight="1" x14ac:dyDescent="0.5">
      <c r="A6" s="7"/>
      <c r="B6" s="6" t="s">
        <v>5</v>
      </c>
      <c r="C6" s="6" t="s">
        <v>4</v>
      </c>
      <c r="D6" s="6" t="s">
        <v>4</v>
      </c>
      <c r="E6" s="6" t="s">
        <v>4</v>
      </c>
      <c r="F6" s="6" t="s">
        <v>5</v>
      </c>
      <c r="G6" s="6" t="s">
        <v>4</v>
      </c>
      <c r="H6" s="6" t="s">
        <v>4</v>
      </c>
      <c r="I6" s="6" t="s">
        <v>4</v>
      </c>
      <c r="J6" s="6" t="s">
        <v>5</v>
      </c>
      <c r="K6" s="6" t="s">
        <v>4</v>
      </c>
      <c r="L6" s="6" t="s">
        <v>4</v>
      </c>
      <c r="M6" s="6" t="s">
        <v>4</v>
      </c>
      <c r="N6" s="6" t="s">
        <v>5</v>
      </c>
      <c r="O6" s="6" t="s">
        <v>4</v>
      </c>
      <c r="P6" s="6" t="s">
        <v>4</v>
      </c>
      <c r="Q6" s="6" t="s">
        <v>4</v>
      </c>
      <c r="R6" s="6" t="s">
        <v>5</v>
      </c>
      <c r="S6" s="6" t="s">
        <v>4</v>
      </c>
      <c r="T6" s="6" t="s">
        <v>4</v>
      </c>
      <c r="U6" s="6" t="s">
        <v>4</v>
      </c>
      <c r="V6" s="6" t="s">
        <v>5</v>
      </c>
    </row>
    <row r="7" spans="1:22" ht="15" customHeight="1" x14ac:dyDescent="0.5">
      <c r="A7" s="2" t="s">
        <v>61</v>
      </c>
      <c r="B7" s="30"/>
      <c r="C7" s="30"/>
      <c r="D7" s="30"/>
      <c r="E7" s="30"/>
      <c r="F7" s="30"/>
      <c r="G7" s="30"/>
      <c r="H7" s="30"/>
      <c r="I7" s="30"/>
      <c r="J7" s="30"/>
      <c r="K7" s="30"/>
      <c r="L7" s="30"/>
      <c r="M7" s="30"/>
      <c r="N7" s="30"/>
      <c r="O7" s="30"/>
      <c r="P7" s="30"/>
      <c r="Q7" s="30"/>
      <c r="R7" s="30"/>
      <c r="S7" s="30"/>
      <c r="T7" s="30"/>
      <c r="U7" s="30"/>
      <c r="V7" s="30"/>
    </row>
    <row r="8" spans="1:22" ht="15" customHeight="1" x14ac:dyDescent="0.5">
      <c r="A8" s="7" t="s">
        <v>62</v>
      </c>
      <c r="B8" s="7"/>
      <c r="C8" s="7"/>
      <c r="D8" s="7"/>
      <c r="E8" s="7"/>
      <c r="F8" s="7"/>
      <c r="G8" s="7"/>
      <c r="H8" s="7"/>
      <c r="I8" s="7"/>
      <c r="J8" s="7"/>
      <c r="K8" s="7"/>
      <c r="L8" s="7"/>
      <c r="M8" s="7"/>
      <c r="N8" s="7"/>
      <c r="O8" s="7"/>
      <c r="P8" s="7"/>
      <c r="Q8" s="7"/>
      <c r="R8" s="7"/>
      <c r="S8" s="7"/>
      <c r="T8" s="7"/>
      <c r="U8" s="7"/>
      <c r="V8" s="7"/>
    </row>
    <row r="9" spans="1:22" ht="15" customHeight="1" x14ac:dyDescent="0.5">
      <c r="A9" s="9" t="s">
        <v>63</v>
      </c>
      <c r="B9" s="17">
        <v>519.29999999999995</v>
      </c>
      <c r="C9" s="17">
        <v>359.2</v>
      </c>
      <c r="D9" s="17">
        <v>343.6</v>
      </c>
      <c r="E9" s="17">
        <v>443.2</v>
      </c>
      <c r="F9" s="17">
        <v>551.29999999999995</v>
      </c>
      <c r="G9" s="17">
        <v>486.4</v>
      </c>
      <c r="H9" s="17">
        <v>334.1</v>
      </c>
      <c r="I9" s="17">
        <v>452.7</v>
      </c>
      <c r="J9" s="17">
        <v>314.89999999999998</v>
      </c>
      <c r="K9" s="17">
        <v>845.5</v>
      </c>
      <c r="L9" s="17">
        <v>885.3</v>
      </c>
      <c r="M9" s="17">
        <v>688.9</v>
      </c>
      <c r="N9" s="17">
        <v>533</v>
      </c>
      <c r="O9" s="17">
        <v>445.5</v>
      </c>
      <c r="P9" s="17">
        <v>352.1</v>
      </c>
      <c r="Q9" s="17">
        <v>372</v>
      </c>
      <c r="R9" s="17">
        <v>232.8</v>
      </c>
      <c r="S9" s="17">
        <v>332.7</v>
      </c>
      <c r="T9" s="17">
        <v>510.3</v>
      </c>
      <c r="U9" s="17">
        <v>604.29999999999995</v>
      </c>
      <c r="V9" s="17">
        <v>614.9</v>
      </c>
    </row>
    <row r="10" spans="1:22" ht="15" customHeight="1" x14ac:dyDescent="0.5">
      <c r="A10" s="9" t="s">
        <v>64</v>
      </c>
      <c r="B10" s="12">
        <v>570</v>
      </c>
      <c r="C10" s="12">
        <v>556</v>
      </c>
      <c r="D10" s="12">
        <v>629.20000000000005</v>
      </c>
      <c r="E10" s="12">
        <v>587.70000000000005</v>
      </c>
      <c r="F10" s="12">
        <v>607.70000000000005</v>
      </c>
      <c r="G10" s="12">
        <v>614.4</v>
      </c>
      <c r="H10" s="12">
        <v>783.5</v>
      </c>
      <c r="I10" s="12">
        <v>773.8</v>
      </c>
      <c r="J10" s="12">
        <v>806.4</v>
      </c>
      <c r="K10" s="12">
        <v>1070.9000000000001</v>
      </c>
      <c r="L10" s="12">
        <v>1058.9000000000001</v>
      </c>
      <c r="M10" s="12">
        <v>1239.8</v>
      </c>
      <c r="N10" s="12">
        <v>1185.0999999999999</v>
      </c>
      <c r="O10" s="12">
        <v>1050.0999999999999</v>
      </c>
      <c r="P10" s="12">
        <v>1094.2</v>
      </c>
      <c r="Q10" s="12">
        <v>1081.4000000000001</v>
      </c>
      <c r="R10" s="12">
        <v>1110.5999999999999</v>
      </c>
      <c r="S10" s="12">
        <v>920.4</v>
      </c>
      <c r="T10" s="12">
        <v>717.2</v>
      </c>
      <c r="U10" s="12">
        <v>704.6</v>
      </c>
      <c r="V10" s="12">
        <v>741.1</v>
      </c>
    </row>
    <row r="11" spans="1:22" ht="15" customHeight="1" x14ac:dyDescent="0.5">
      <c r="A11" s="9" t="s">
        <v>65</v>
      </c>
      <c r="B11" s="12">
        <v>28.6</v>
      </c>
      <c r="C11" s="12">
        <v>34.1</v>
      </c>
      <c r="D11" s="12">
        <v>37.6</v>
      </c>
      <c r="E11" s="12">
        <v>38.4</v>
      </c>
      <c r="F11" s="12">
        <v>36.700000000000003</v>
      </c>
      <c r="G11" s="12">
        <v>36.9</v>
      </c>
      <c r="H11" s="12">
        <v>45.6</v>
      </c>
      <c r="I11" s="12">
        <v>49.6</v>
      </c>
      <c r="J11" s="12">
        <v>43.4</v>
      </c>
      <c r="K11" s="12">
        <v>50.5</v>
      </c>
      <c r="L11" s="12">
        <v>52.2</v>
      </c>
      <c r="M11" s="12">
        <v>40.9</v>
      </c>
      <c r="N11" s="12">
        <v>49.6</v>
      </c>
      <c r="O11" s="12">
        <v>44.6</v>
      </c>
      <c r="P11" s="12">
        <v>46.7</v>
      </c>
      <c r="Q11" s="12">
        <v>49.7</v>
      </c>
      <c r="R11" s="12">
        <v>53.8</v>
      </c>
      <c r="S11" s="12">
        <v>57.6</v>
      </c>
      <c r="T11" s="12">
        <v>60.3</v>
      </c>
      <c r="U11" s="12">
        <v>64.099999999999994</v>
      </c>
      <c r="V11" s="12">
        <v>68.7</v>
      </c>
    </row>
    <row r="12" spans="1:22" ht="15" customHeight="1" x14ac:dyDescent="0.5">
      <c r="A12" s="9" t="s">
        <v>66</v>
      </c>
      <c r="B12" s="10">
        <v>92.3</v>
      </c>
      <c r="C12" s="10">
        <v>58.3</v>
      </c>
      <c r="D12" s="10">
        <v>57.3</v>
      </c>
      <c r="E12" s="10">
        <v>64.3</v>
      </c>
      <c r="F12" s="10">
        <v>47.5</v>
      </c>
      <c r="G12" s="10">
        <v>57.5</v>
      </c>
      <c r="H12" s="10">
        <v>59.1</v>
      </c>
      <c r="I12" s="10">
        <v>54.1</v>
      </c>
      <c r="J12" s="10">
        <v>62.8</v>
      </c>
      <c r="K12" s="10">
        <v>67.099999999999994</v>
      </c>
      <c r="L12" s="10">
        <v>70.900000000000006</v>
      </c>
      <c r="M12" s="10">
        <v>86.7</v>
      </c>
      <c r="N12" s="10">
        <v>82.1</v>
      </c>
      <c r="O12" s="10">
        <v>82.7</v>
      </c>
      <c r="P12" s="10">
        <v>100.1</v>
      </c>
      <c r="Q12" s="10">
        <v>76.599999999999994</v>
      </c>
      <c r="R12" s="10">
        <v>92.6</v>
      </c>
      <c r="S12" s="10">
        <v>89</v>
      </c>
      <c r="T12" s="10">
        <v>92.7</v>
      </c>
      <c r="U12" s="10">
        <v>94.1</v>
      </c>
      <c r="V12" s="10">
        <v>91.9</v>
      </c>
    </row>
    <row r="13" spans="1:22" ht="15" customHeight="1" x14ac:dyDescent="0.5">
      <c r="A13" s="7" t="s">
        <v>67</v>
      </c>
      <c r="B13" s="11">
        <v>1210.2</v>
      </c>
      <c r="C13" s="11">
        <f t="shared" ref="C13:T13" si="0">SUM(C9:C12)</f>
        <v>1007.6</v>
      </c>
      <c r="D13" s="11">
        <f t="shared" si="0"/>
        <v>1067.7</v>
      </c>
      <c r="E13" s="11">
        <f t="shared" si="0"/>
        <v>1133.6000000000001</v>
      </c>
      <c r="F13" s="11">
        <f t="shared" si="0"/>
        <v>1243.2</v>
      </c>
      <c r="G13" s="11">
        <f t="shared" si="0"/>
        <v>1195.2</v>
      </c>
      <c r="H13" s="11">
        <f t="shared" si="0"/>
        <v>1222.2999999999997</v>
      </c>
      <c r="I13" s="11">
        <f t="shared" si="0"/>
        <v>1330.1999999999998</v>
      </c>
      <c r="J13" s="11">
        <f t="shared" si="0"/>
        <v>1227.5</v>
      </c>
      <c r="K13" s="11">
        <f t="shared" si="0"/>
        <v>2034</v>
      </c>
      <c r="L13" s="11">
        <f t="shared" si="0"/>
        <v>2067.3000000000002</v>
      </c>
      <c r="M13" s="11">
        <f t="shared" si="0"/>
        <v>2056.2999999999997</v>
      </c>
      <c r="N13" s="11">
        <f t="shared" si="0"/>
        <v>1849.7999999999997</v>
      </c>
      <c r="O13" s="11">
        <f t="shared" si="0"/>
        <v>1622.8999999999999</v>
      </c>
      <c r="P13" s="11">
        <f t="shared" si="0"/>
        <v>1593.1000000000001</v>
      </c>
      <c r="Q13" s="11">
        <f t="shared" si="0"/>
        <v>1579.7</v>
      </c>
      <c r="R13" s="11">
        <f t="shared" si="0"/>
        <v>1489.7999999999997</v>
      </c>
      <c r="S13" s="11">
        <f t="shared" si="0"/>
        <v>1399.6999999999998</v>
      </c>
      <c r="T13" s="11">
        <f t="shared" si="0"/>
        <v>1380.5</v>
      </c>
      <c r="U13" s="11">
        <f t="shared" ref="U13:V13" si="1">SUM(U9:U12)</f>
        <v>1467.1</v>
      </c>
      <c r="V13" s="11">
        <f t="shared" si="1"/>
        <v>1516.6000000000001</v>
      </c>
    </row>
    <row r="14" spans="1:22" ht="15" customHeight="1" x14ac:dyDescent="0.5">
      <c r="A14" s="7" t="s">
        <v>68</v>
      </c>
      <c r="B14" s="12">
        <v>310.60000000000002</v>
      </c>
      <c r="C14" s="12">
        <v>340.9</v>
      </c>
      <c r="D14" s="12">
        <v>369.3</v>
      </c>
      <c r="E14" s="12">
        <v>416.6</v>
      </c>
      <c r="F14" s="12">
        <v>445.3</v>
      </c>
      <c r="G14" s="12">
        <v>473.2</v>
      </c>
      <c r="H14" s="12">
        <v>475.6</v>
      </c>
      <c r="I14" s="12">
        <v>488.4</v>
      </c>
      <c r="J14" s="12">
        <v>338.7</v>
      </c>
      <c r="K14" s="12">
        <v>330.8</v>
      </c>
      <c r="L14" s="12">
        <v>342.9</v>
      </c>
      <c r="M14" s="12">
        <v>345.8</v>
      </c>
      <c r="N14" s="12">
        <v>322</v>
      </c>
      <c r="O14" s="12">
        <v>316.10000000000002</v>
      </c>
      <c r="P14" s="12">
        <v>296.3</v>
      </c>
      <c r="Q14" s="12">
        <v>281.10000000000002</v>
      </c>
      <c r="R14" s="12">
        <v>308.39999999999998</v>
      </c>
      <c r="S14" s="12">
        <v>307.2</v>
      </c>
      <c r="T14" s="12">
        <v>298.5</v>
      </c>
      <c r="U14" s="12">
        <v>298.89999999999998</v>
      </c>
      <c r="V14" s="12">
        <v>309.2</v>
      </c>
    </row>
    <row r="15" spans="1:22" ht="15" customHeight="1" x14ac:dyDescent="0.5">
      <c r="A15" s="7" t="s">
        <v>69</v>
      </c>
      <c r="B15" s="12">
        <v>0</v>
      </c>
      <c r="C15" s="12">
        <v>430.4</v>
      </c>
      <c r="D15" s="12">
        <v>575.70000000000005</v>
      </c>
      <c r="E15" s="12">
        <v>581.70000000000005</v>
      </c>
      <c r="F15" s="12">
        <v>657.9</v>
      </c>
      <c r="G15" s="12">
        <v>708.1</v>
      </c>
      <c r="H15" s="12">
        <v>701.6</v>
      </c>
      <c r="I15" s="12">
        <v>705.9</v>
      </c>
      <c r="J15" s="12">
        <v>470.5</v>
      </c>
      <c r="K15" s="12">
        <v>455.9</v>
      </c>
      <c r="L15" s="12">
        <v>437.6</v>
      </c>
      <c r="M15" s="12">
        <v>464.8</v>
      </c>
      <c r="N15" s="12">
        <v>413.9</v>
      </c>
      <c r="O15" s="12">
        <v>420.3</v>
      </c>
      <c r="P15" s="12">
        <v>396.8</v>
      </c>
      <c r="Q15" s="12">
        <v>380.1</v>
      </c>
      <c r="R15" s="12">
        <v>260.60000000000002</v>
      </c>
      <c r="S15" s="12">
        <v>248.2</v>
      </c>
      <c r="T15" s="12">
        <v>238.9</v>
      </c>
      <c r="U15" s="12">
        <v>244.4</v>
      </c>
      <c r="V15" s="12">
        <v>183.8</v>
      </c>
    </row>
    <row r="16" spans="1:22" ht="15" customHeight="1" x14ac:dyDescent="0.5">
      <c r="A16" s="7" t="s">
        <v>70</v>
      </c>
      <c r="B16" s="12">
        <v>14.7</v>
      </c>
      <c r="C16" s="12">
        <v>57.4</v>
      </c>
      <c r="D16" s="12">
        <v>53.7</v>
      </c>
      <c r="E16" s="12">
        <v>50.1</v>
      </c>
      <c r="F16" s="12">
        <v>47.4</v>
      </c>
      <c r="G16" s="12">
        <v>44.4</v>
      </c>
      <c r="H16" s="12">
        <v>40.5</v>
      </c>
      <c r="I16" s="12">
        <v>37</v>
      </c>
      <c r="J16" s="12">
        <v>33.5</v>
      </c>
      <c r="K16" s="12">
        <v>53</v>
      </c>
      <c r="L16" s="12">
        <v>48.9</v>
      </c>
      <c r="M16" s="12">
        <v>49.6</v>
      </c>
      <c r="N16" s="12">
        <v>53.6</v>
      </c>
      <c r="O16" s="12">
        <v>50</v>
      </c>
      <c r="P16" s="12">
        <v>46.5</v>
      </c>
      <c r="Q16" s="12">
        <v>42.6</v>
      </c>
      <c r="R16" s="12">
        <v>88.3</v>
      </c>
      <c r="S16" s="12">
        <v>80.8</v>
      </c>
      <c r="T16" s="12">
        <v>73.5</v>
      </c>
      <c r="U16" s="12">
        <v>65.8</v>
      </c>
      <c r="V16" s="12">
        <v>58.1</v>
      </c>
    </row>
    <row r="17" spans="1:22" ht="15" customHeight="1" x14ac:dyDescent="0.5">
      <c r="A17" s="7" t="s">
        <v>71</v>
      </c>
      <c r="B17" s="12">
        <v>96.5</v>
      </c>
      <c r="C17" s="12">
        <v>230.4</v>
      </c>
      <c r="D17" s="12">
        <v>230.9</v>
      </c>
      <c r="E17" s="12">
        <v>231.8</v>
      </c>
      <c r="F17" s="12">
        <v>234.5</v>
      </c>
      <c r="G17" s="12">
        <v>233.3</v>
      </c>
      <c r="H17" s="12">
        <v>234.7</v>
      </c>
      <c r="I17" s="12">
        <v>234.3</v>
      </c>
      <c r="J17" s="12">
        <v>236.9</v>
      </c>
      <c r="K17" s="12">
        <v>346</v>
      </c>
      <c r="L17" s="12">
        <v>346.8</v>
      </c>
      <c r="M17" s="12">
        <v>347.2</v>
      </c>
      <c r="N17" s="12">
        <v>356.6</v>
      </c>
      <c r="O17" s="12">
        <v>355.9</v>
      </c>
      <c r="P17" s="12">
        <v>353.9</v>
      </c>
      <c r="Q17" s="12">
        <v>352.6</v>
      </c>
      <c r="R17" s="12">
        <v>403.3</v>
      </c>
      <c r="S17" s="12">
        <v>402.5</v>
      </c>
      <c r="T17" s="12">
        <v>402.1</v>
      </c>
      <c r="U17" s="12">
        <v>400.5</v>
      </c>
      <c r="V17" s="12">
        <v>402.2</v>
      </c>
    </row>
    <row r="18" spans="1:22" ht="15" customHeight="1" x14ac:dyDescent="0.5">
      <c r="A18" s="7" t="s">
        <v>184</v>
      </c>
      <c r="B18" s="28"/>
      <c r="C18" s="28"/>
      <c r="D18" s="28"/>
      <c r="E18" s="28"/>
      <c r="F18" s="28"/>
      <c r="G18" s="28"/>
      <c r="H18" s="28"/>
      <c r="I18" s="28"/>
      <c r="J18" s="28"/>
      <c r="K18" s="28"/>
      <c r="L18" s="28"/>
      <c r="M18" s="28"/>
      <c r="N18" s="28"/>
      <c r="O18" s="28"/>
      <c r="P18" s="28"/>
      <c r="Q18" s="28"/>
      <c r="R18" s="12">
        <v>498.7</v>
      </c>
      <c r="S18" s="12">
        <v>495.4</v>
      </c>
      <c r="T18" s="12">
        <v>491.2</v>
      </c>
      <c r="U18" s="12">
        <v>486.9</v>
      </c>
      <c r="V18" s="12">
        <v>460.4</v>
      </c>
    </row>
    <row r="19" spans="1:22" ht="15" customHeight="1" x14ac:dyDescent="0.5">
      <c r="A19" s="7" t="s">
        <v>72</v>
      </c>
      <c r="B19" s="10">
        <v>62.1</v>
      </c>
      <c r="C19" s="10">
        <v>61.9</v>
      </c>
      <c r="D19" s="10">
        <v>67.599999999999994</v>
      </c>
      <c r="E19" s="10">
        <v>72.8</v>
      </c>
      <c r="F19" s="10">
        <v>70.900000000000006</v>
      </c>
      <c r="G19" s="10">
        <v>63.1</v>
      </c>
      <c r="H19" s="10">
        <v>67.599999999999994</v>
      </c>
      <c r="I19" s="10">
        <v>66.5</v>
      </c>
      <c r="J19" s="10">
        <v>80.099999999999994</v>
      </c>
      <c r="K19" s="10">
        <v>87.6</v>
      </c>
      <c r="L19" s="10">
        <v>84.6</v>
      </c>
      <c r="M19" s="10">
        <v>75.400000000000006</v>
      </c>
      <c r="N19" s="10">
        <v>95.4</v>
      </c>
      <c r="O19" s="10">
        <v>86.8</v>
      </c>
      <c r="P19" s="10">
        <v>72.2</v>
      </c>
      <c r="Q19" s="10">
        <v>66.7</v>
      </c>
      <c r="R19" s="10">
        <v>61</v>
      </c>
      <c r="S19" s="10">
        <v>59.9</v>
      </c>
      <c r="T19" s="10">
        <v>53.9</v>
      </c>
      <c r="U19" s="10">
        <v>47</v>
      </c>
      <c r="V19" s="10">
        <v>53.2</v>
      </c>
    </row>
    <row r="20" spans="1:22" ht="15.9" customHeight="1" thickBot="1" x14ac:dyDescent="0.55000000000000004">
      <c r="A20" s="2" t="s">
        <v>73</v>
      </c>
      <c r="B20" s="16">
        <v>1694.1</v>
      </c>
      <c r="C20" s="16">
        <f t="shared" ref="C20:T20" si="2">SUM(C13:C19)</f>
        <v>2128.6000000000004</v>
      </c>
      <c r="D20" s="16">
        <f t="shared" si="2"/>
        <v>2364.9</v>
      </c>
      <c r="E20" s="16">
        <f t="shared" si="2"/>
        <v>2486.6000000000008</v>
      </c>
      <c r="F20" s="16">
        <f t="shared" si="2"/>
        <v>2699.2000000000003</v>
      </c>
      <c r="G20" s="16">
        <f t="shared" si="2"/>
        <v>2717.3</v>
      </c>
      <c r="H20" s="16">
        <f t="shared" si="2"/>
        <v>2742.2999999999993</v>
      </c>
      <c r="I20" s="16">
        <f t="shared" si="2"/>
        <v>2862.3</v>
      </c>
      <c r="J20" s="16">
        <f t="shared" si="2"/>
        <v>2387.1999999999998</v>
      </c>
      <c r="K20" s="16">
        <f t="shared" si="2"/>
        <v>3307.3</v>
      </c>
      <c r="L20" s="16">
        <f t="shared" si="2"/>
        <v>3328.1000000000004</v>
      </c>
      <c r="M20" s="16">
        <f t="shared" si="2"/>
        <v>3339.1</v>
      </c>
      <c r="N20" s="16">
        <f t="shared" si="2"/>
        <v>3091.2999999999997</v>
      </c>
      <c r="O20" s="16">
        <f t="shared" si="2"/>
        <v>2852.0000000000005</v>
      </c>
      <c r="P20" s="16">
        <f t="shared" si="2"/>
        <v>2758.8</v>
      </c>
      <c r="Q20" s="16">
        <f t="shared" si="2"/>
        <v>2702.7999999999997</v>
      </c>
      <c r="R20" s="16">
        <f t="shared" si="2"/>
        <v>3110.1</v>
      </c>
      <c r="S20" s="16">
        <f t="shared" si="2"/>
        <v>2993.7</v>
      </c>
      <c r="T20" s="16">
        <f t="shared" si="2"/>
        <v>2938.6</v>
      </c>
      <c r="U20" s="16">
        <f t="shared" ref="U20:V20" si="3">SUM(U13:U19)</f>
        <v>3010.6000000000004</v>
      </c>
      <c r="V20" s="16">
        <f t="shared" si="3"/>
        <v>2983.5</v>
      </c>
    </row>
    <row r="21" spans="1:22" ht="15.9" customHeight="1" thickTop="1" x14ac:dyDescent="0.5">
      <c r="A21" s="2" t="s">
        <v>74</v>
      </c>
      <c r="B21" s="31"/>
      <c r="C21" s="31"/>
      <c r="D21" s="31"/>
      <c r="E21" s="31"/>
      <c r="F21" s="31"/>
      <c r="G21" s="31"/>
      <c r="H21" s="31"/>
      <c r="I21" s="31"/>
      <c r="J21" s="31"/>
      <c r="K21" s="31"/>
      <c r="L21" s="31"/>
      <c r="M21" s="31"/>
      <c r="N21" s="31"/>
      <c r="O21" s="31"/>
      <c r="P21" s="31"/>
      <c r="Q21" s="31"/>
      <c r="R21" s="31"/>
      <c r="S21" s="31"/>
      <c r="T21" s="31"/>
      <c r="U21" s="31"/>
      <c r="V21" s="31"/>
    </row>
    <row r="22" spans="1:22" ht="15" customHeight="1" x14ac:dyDescent="0.5">
      <c r="A22" s="7" t="s">
        <v>75</v>
      </c>
      <c r="B22" s="28"/>
      <c r="C22" s="28"/>
      <c r="D22" s="28"/>
      <c r="E22" s="28"/>
      <c r="F22" s="28"/>
      <c r="G22" s="28"/>
      <c r="H22" s="28"/>
      <c r="I22" s="28"/>
      <c r="J22" s="28"/>
      <c r="K22" s="28"/>
      <c r="L22" s="28"/>
      <c r="M22" s="28"/>
      <c r="N22" s="28"/>
      <c r="O22" s="28"/>
      <c r="P22" s="28"/>
      <c r="Q22" s="28"/>
      <c r="R22" s="28"/>
      <c r="S22" s="28"/>
      <c r="T22" s="28"/>
      <c r="U22" s="28"/>
      <c r="V22" s="28"/>
    </row>
    <row r="23" spans="1:22" ht="15" customHeight="1" x14ac:dyDescent="0.5">
      <c r="A23" s="9" t="s">
        <v>76</v>
      </c>
      <c r="B23" s="17">
        <v>33.299999999999997</v>
      </c>
      <c r="C23" s="17">
        <v>27.4</v>
      </c>
      <c r="D23" s="17">
        <v>31.8</v>
      </c>
      <c r="E23" s="17">
        <v>31.3</v>
      </c>
      <c r="F23" s="17">
        <v>40.700000000000003</v>
      </c>
      <c r="G23" s="17">
        <v>38.799999999999997</v>
      </c>
      <c r="H23" s="17">
        <v>26.3</v>
      </c>
      <c r="I23" s="17">
        <v>29.5</v>
      </c>
      <c r="J23" s="17">
        <v>18.7</v>
      </c>
      <c r="K23" s="17">
        <v>27.7</v>
      </c>
      <c r="L23" s="17">
        <v>31.6</v>
      </c>
      <c r="M23" s="17">
        <v>23</v>
      </c>
      <c r="N23" s="17">
        <v>25.7</v>
      </c>
      <c r="O23" s="17">
        <v>24.4</v>
      </c>
      <c r="P23" s="17">
        <v>30.3</v>
      </c>
      <c r="Q23" s="17">
        <v>34.4</v>
      </c>
      <c r="R23" s="17">
        <v>38.6</v>
      </c>
      <c r="S23" s="17">
        <v>38.6</v>
      </c>
      <c r="T23" s="17">
        <v>44.3</v>
      </c>
      <c r="U23" s="17">
        <v>45.2</v>
      </c>
      <c r="V23" s="17">
        <v>38.5</v>
      </c>
    </row>
    <row r="24" spans="1:22" ht="15" customHeight="1" x14ac:dyDescent="0.5">
      <c r="A24" s="9" t="s">
        <v>77</v>
      </c>
      <c r="B24" s="12">
        <v>164.5</v>
      </c>
      <c r="C24" s="12">
        <v>148.80000000000001</v>
      </c>
      <c r="D24" s="12">
        <v>149.4</v>
      </c>
      <c r="E24" s="12">
        <v>149.9</v>
      </c>
      <c r="F24" s="12">
        <v>161.9</v>
      </c>
      <c r="G24" s="12">
        <v>149.5</v>
      </c>
      <c r="H24" s="12">
        <v>134.5</v>
      </c>
      <c r="I24" s="12">
        <v>129.4</v>
      </c>
      <c r="J24" s="12">
        <v>156.69999999999999</v>
      </c>
      <c r="K24" s="12">
        <v>169.9</v>
      </c>
      <c r="L24" s="12">
        <v>158.69999999999999</v>
      </c>
      <c r="M24" s="12">
        <v>170.9</v>
      </c>
      <c r="N24" s="12">
        <v>140.80000000000001</v>
      </c>
      <c r="O24" s="12">
        <v>155.19999999999999</v>
      </c>
      <c r="P24" s="12">
        <v>147.69999999999999</v>
      </c>
      <c r="Q24" s="12">
        <v>137.19999999999999</v>
      </c>
      <c r="R24" s="12">
        <v>139.9</v>
      </c>
      <c r="S24" s="12">
        <v>167.1</v>
      </c>
      <c r="T24" s="12">
        <v>151.1</v>
      </c>
      <c r="U24" s="12">
        <v>150.5</v>
      </c>
      <c r="V24" s="12">
        <v>155.19999999999999</v>
      </c>
    </row>
    <row r="25" spans="1:22" ht="15" customHeight="1" x14ac:dyDescent="0.5">
      <c r="A25" s="9" t="s">
        <v>78</v>
      </c>
      <c r="B25" s="12">
        <v>80.900000000000006</v>
      </c>
      <c r="C25" s="12">
        <v>36.4</v>
      </c>
      <c r="D25" s="12">
        <v>57.4</v>
      </c>
      <c r="E25" s="12">
        <v>79.099999999999994</v>
      </c>
      <c r="F25" s="12">
        <v>101.4</v>
      </c>
      <c r="G25" s="12">
        <v>41.4</v>
      </c>
      <c r="H25" s="12">
        <v>71.099999999999994</v>
      </c>
      <c r="I25" s="12">
        <v>93.3</v>
      </c>
      <c r="J25" s="12">
        <v>113.6</v>
      </c>
      <c r="K25" s="12">
        <v>43.4</v>
      </c>
      <c r="L25" s="12">
        <v>76.400000000000006</v>
      </c>
      <c r="M25" s="12">
        <v>107.1</v>
      </c>
      <c r="N25" s="12">
        <v>139.1</v>
      </c>
      <c r="O25" s="12">
        <v>44.6</v>
      </c>
      <c r="P25" s="12">
        <v>73.5</v>
      </c>
      <c r="Q25" s="12">
        <v>102.3</v>
      </c>
      <c r="R25" s="12">
        <v>131.69999999999999</v>
      </c>
      <c r="S25" s="12">
        <v>40.1</v>
      </c>
      <c r="T25" s="12">
        <v>66.5</v>
      </c>
      <c r="U25" s="12">
        <v>86.4</v>
      </c>
      <c r="V25" s="12">
        <v>109.2</v>
      </c>
    </row>
    <row r="26" spans="1:22" ht="15" customHeight="1" x14ac:dyDescent="0.5">
      <c r="A26" s="9" t="s">
        <v>79</v>
      </c>
      <c r="B26" s="12">
        <v>0</v>
      </c>
      <c r="C26" s="12">
        <v>74.099999999999994</v>
      </c>
      <c r="D26" s="12">
        <v>78.3</v>
      </c>
      <c r="E26" s="12">
        <v>76</v>
      </c>
      <c r="F26" s="12">
        <v>79.900000000000006</v>
      </c>
      <c r="G26" s="12">
        <v>84.3</v>
      </c>
      <c r="H26" s="12">
        <v>82.6</v>
      </c>
      <c r="I26" s="12">
        <v>89.7</v>
      </c>
      <c r="J26" s="12">
        <v>88.7</v>
      </c>
      <c r="K26" s="12">
        <v>87.7</v>
      </c>
      <c r="L26" s="12">
        <v>86.9</v>
      </c>
      <c r="M26" s="12">
        <v>85.2</v>
      </c>
      <c r="N26" s="12">
        <v>78.3</v>
      </c>
      <c r="O26" s="12">
        <v>82.6</v>
      </c>
      <c r="P26" s="12">
        <v>77.3</v>
      </c>
      <c r="Q26" s="12">
        <v>72.599999999999994</v>
      </c>
      <c r="R26" s="12">
        <v>68.900000000000006</v>
      </c>
      <c r="S26" s="12">
        <v>64.8</v>
      </c>
      <c r="T26" s="12">
        <v>67.400000000000006</v>
      </c>
      <c r="U26" s="12">
        <v>67.400000000000006</v>
      </c>
      <c r="V26" s="12">
        <v>57.4</v>
      </c>
    </row>
    <row r="27" spans="1:22" ht="15" customHeight="1" x14ac:dyDescent="0.5">
      <c r="A27" s="9" t="s">
        <v>80</v>
      </c>
      <c r="B27" s="12">
        <v>73.8</v>
      </c>
      <c r="C27" s="12">
        <v>70.7</v>
      </c>
      <c r="D27" s="12">
        <v>68.900000000000006</v>
      </c>
      <c r="E27" s="12">
        <v>70.900000000000006</v>
      </c>
      <c r="F27" s="12">
        <v>76.7</v>
      </c>
      <c r="G27" s="12">
        <v>80</v>
      </c>
      <c r="H27" s="12">
        <v>83.8</v>
      </c>
      <c r="I27" s="12">
        <v>86.4</v>
      </c>
      <c r="J27" s="12">
        <v>99.6</v>
      </c>
      <c r="K27" s="12">
        <v>105.2</v>
      </c>
      <c r="L27" s="12">
        <v>113.9</v>
      </c>
      <c r="M27" s="12">
        <v>120.9</v>
      </c>
      <c r="N27" s="12">
        <v>120.4</v>
      </c>
      <c r="O27" s="12">
        <v>118.9</v>
      </c>
      <c r="P27" s="12">
        <v>115</v>
      </c>
      <c r="Q27" s="12">
        <v>111.3</v>
      </c>
      <c r="R27" s="12">
        <v>114.8</v>
      </c>
      <c r="S27" s="12">
        <v>114.2</v>
      </c>
      <c r="T27" s="12">
        <v>113.4</v>
      </c>
      <c r="U27" s="12">
        <v>112.6</v>
      </c>
      <c r="V27" s="12">
        <v>116.2</v>
      </c>
    </row>
    <row r="28" spans="1:22" ht="15" customHeight="1" x14ac:dyDescent="0.5">
      <c r="A28" s="9" t="s">
        <v>81</v>
      </c>
      <c r="B28" s="10">
        <v>485</v>
      </c>
      <c r="C28" s="10">
        <v>508.4</v>
      </c>
      <c r="D28" s="10">
        <v>517.29999999999995</v>
      </c>
      <c r="E28" s="10">
        <v>541.1</v>
      </c>
      <c r="F28" s="10">
        <v>554.20000000000005</v>
      </c>
      <c r="G28" s="10">
        <v>576.79999999999995</v>
      </c>
      <c r="H28" s="10">
        <v>583.5</v>
      </c>
      <c r="I28" s="10">
        <v>598.6</v>
      </c>
      <c r="J28" s="10">
        <v>610.5</v>
      </c>
      <c r="K28" s="10">
        <v>641</v>
      </c>
      <c r="L28" s="10">
        <v>657.5</v>
      </c>
      <c r="M28" s="10">
        <v>668</v>
      </c>
      <c r="N28" s="10">
        <v>671.5</v>
      </c>
      <c r="O28" s="10">
        <v>691.7</v>
      </c>
      <c r="P28" s="10">
        <v>691.9</v>
      </c>
      <c r="Q28" s="10">
        <v>698.6</v>
      </c>
      <c r="R28" s="10">
        <v>702.6</v>
      </c>
      <c r="S28" s="10">
        <v>727.7</v>
      </c>
      <c r="T28" s="10">
        <v>734.5</v>
      </c>
      <c r="U28" s="10">
        <v>734.7</v>
      </c>
      <c r="V28" s="10">
        <v>725</v>
      </c>
    </row>
    <row r="29" spans="1:22" ht="15" customHeight="1" x14ac:dyDescent="0.5">
      <c r="A29" s="7" t="s">
        <v>82</v>
      </c>
      <c r="B29" s="11">
        <v>837.5</v>
      </c>
      <c r="C29" s="11">
        <f t="shared" ref="C29:T29" si="4">SUM(C23:C28)</f>
        <v>865.8</v>
      </c>
      <c r="D29" s="11">
        <f t="shared" si="4"/>
        <v>903.1</v>
      </c>
      <c r="E29" s="11">
        <f t="shared" si="4"/>
        <v>948.30000000000007</v>
      </c>
      <c r="F29" s="11">
        <f t="shared" si="4"/>
        <v>1014.8</v>
      </c>
      <c r="G29" s="11">
        <f t="shared" si="4"/>
        <v>970.8</v>
      </c>
      <c r="H29" s="11">
        <f t="shared" si="4"/>
        <v>981.8</v>
      </c>
      <c r="I29" s="11">
        <f t="shared" si="4"/>
        <v>1026.9000000000001</v>
      </c>
      <c r="J29" s="11">
        <f t="shared" si="4"/>
        <v>1087.8</v>
      </c>
      <c r="K29" s="11">
        <f t="shared" si="4"/>
        <v>1074.9000000000001</v>
      </c>
      <c r="L29" s="11">
        <f t="shared" si="4"/>
        <v>1125</v>
      </c>
      <c r="M29" s="11">
        <f t="shared" si="4"/>
        <v>1175.0999999999999</v>
      </c>
      <c r="N29" s="11">
        <f t="shared" si="4"/>
        <v>1175.8000000000002</v>
      </c>
      <c r="O29" s="11">
        <f t="shared" si="4"/>
        <v>1117.4000000000001</v>
      </c>
      <c r="P29" s="11">
        <f t="shared" si="4"/>
        <v>1135.7</v>
      </c>
      <c r="Q29" s="11">
        <f t="shared" si="4"/>
        <v>1156.4000000000001</v>
      </c>
      <c r="R29" s="11">
        <f t="shared" si="4"/>
        <v>1196.5</v>
      </c>
      <c r="S29" s="11">
        <f t="shared" si="4"/>
        <v>1152.5</v>
      </c>
      <c r="T29" s="11">
        <f t="shared" si="4"/>
        <v>1177.1999999999998</v>
      </c>
      <c r="U29" s="11">
        <f t="shared" ref="U29:V29" si="5">SUM(U23:U28)</f>
        <v>1196.8000000000002</v>
      </c>
      <c r="V29" s="11">
        <f t="shared" si="5"/>
        <v>1201.5</v>
      </c>
    </row>
    <row r="30" spans="1:22" ht="15" customHeight="1" x14ac:dyDescent="0.5">
      <c r="A30" s="7" t="s">
        <v>83</v>
      </c>
      <c r="B30" s="12">
        <v>0</v>
      </c>
      <c r="C30" s="12">
        <v>441.5</v>
      </c>
      <c r="D30" s="12">
        <v>601.4</v>
      </c>
      <c r="E30" s="12">
        <v>626.20000000000005</v>
      </c>
      <c r="F30" s="12">
        <v>711.9</v>
      </c>
      <c r="G30" s="12">
        <v>771.6</v>
      </c>
      <c r="H30" s="12">
        <v>771.3</v>
      </c>
      <c r="I30" s="12">
        <v>777.3</v>
      </c>
      <c r="J30" s="12">
        <v>759.6</v>
      </c>
      <c r="K30" s="12">
        <v>744.6</v>
      </c>
      <c r="L30" s="12">
        <v>723.4</v>
      </c>
      <c r="M30" s="12">
        <v>743.6</v>
      </c>
      <c r="N30" s="12">
        <v>632</v>
      </c>
      <c r="O30" s="12">
        <v>632.29999999999995</v>
      </c>
      <c r="P30" s="12">
        <v>608.70000000000005</v>
      </c>
      <c r="Q30" s="12">
        <v>589.70000000000005</v>
      </c>
      <c r="R30" s="12">
        <v>585.20000000000005</v>
      </c>
      <c r="S30" s="12">
        <v>569.6</v>
      </c>
      <c r="T30" s="12">
        <v>553.79999999999995</v>
      </c>
      <c r="U30" s="12">
        <v>550.79999999999995</v>
      </c>
      <c r="V30" s="12">
        <v>310.7</v>
      </c>
    </row>
    <row r="31" spans="1:22" ht="15" customHeight="1" x14ac:dyDescent="0.5">
      <c r="A31" s="7" t="s">
        <v>84</v>
      </c>
      <c r="B31" s="12">
        <v>89.9</v>
      </c>
      <c r="C31" s="12">
        <v>106.7</v>
      </c>
      <c r="D31" s="12">
        <v>119.6</v>
      </c>
      <c r="E31" s="12">
        <v>128</v>
      </c>
      <c r="F31" s="12">
        <v>138.19999999999999</v>
      </c>
      <c r="G31" s="12">
        <v>147.9</v>
      </c>
      <c r="H31" s="12">
        <v>152.1</v>
      </c>
      <c r="I31" s="12">
        <v>169.4</v>
      </c>
      <c r="J31" s="12">
        <v>171.6</v>
      </c>
      <c r="K31" s="12">
        <v>165.4</v>
      </c>
      <c r="L31" s="12">
        <v>174</v>
      </c>
      <c r="M31" s="12">
        <v>182.2</v>
      </c>
      <c r="N31" s="12">
        <v>167.7</v>
      </c>
      <c r="O31" s="12">
        <v>156.6</v>
      </c>
      <c r="P31" s="12">
        <v>142.9</v>
      </c>
      <c r="Q31" s="12">
        <v>133.30000000000001</v>
      </c>
      <c r="R31" s="12">
        <v>151.69999999999999</v>
      </c>
      <c r="S31" s="12">
        <v>154.80000000000001</v>
      </c>
      <c r="T31" s="12">
        <v>157.1</v>
      </c>
      <c r="U31" s="12">
        <v>153.30000000000001</v>
      </c>
      <c r="V31" s="12">
        <v>168.5</v>
      </c>
    </row>
    <row r="32" spans="1:22" ht="15" customHeight="1" x14ac:dyDescent="0.5">
      <c r="A32" s="7" t="s">
        <v>85</v>
      </c>
      <c r="B32" s="12">
        <v>0</v>
      </c>
      <c r="C32" s="12">
        <v>0</v>
      </c>
      <c r="D32" s="12">
        <v>0</v>
      </c>
      <c r="E32" s="12">
        <v>0</v>
      </c>
      <c r="F32" s="12">
        <v>0</v>
      </c>
      <c r="G32" s="12">
        <v>0</v>
      </c>
      <c r="H32" s="12">
        <v>0</v>
      </c>
      <c r="I32" s="12">
        <v>0</v>
      </c>
      <c r="J32" s="12">
        <v>0</v>
      </c>
      <c r="K32" s="12">
        <v>1367.4</v>
      </c>
      <c r="L32" s="12">
        <v>1368.4</v>
      </c>
      <c r="M32" s="12">
        <v>1369.3</v>
      </c>
      <c r="N32" s="12">
        <v>1370.3</v>
      </c>
      <c r="O32" s="12">
        <v>1371.2</v>
      </c>
      <c r="P32" s="12">
        <v>1372.2</v>
      </c>
      <c r="Q32" s="12">
        <v>1373.1</v>
      </c>
      <c r="R32" s="12">
        <v>1374</v>
      </c>
      <c r="S32" s="12">
        <v>1375</v>
      </c>
      <c r="T32" s="12">
        <v>1375.9</v>
      </c>
      <c r="U32" s="12">
        <v>1376.9</v>
      </c>
      <c r="V32" s="12">
        <v>1377.8</v>
      </c>
    </row>
    <row r="33" spans="1:26" ht="15" customHeight="1" x14ac:dyDescent="0.5">
      <c r="A33" s="7" t="s">
        <v>86</v>
      </c>
      <c r="B33" s="10">
        <v>89.9</v>
      </c>
      <c r="C33" s="10">
        <v>9.6999999999999993</v>
      </c>
      <c r="D33" s="10">
        <v>10.6</v>
      </c>
      <c r="E33" s="10">
        <v>21.5</v>
      </c>
      <c r="F33" s="10">
        <v>25.9</v>
      </c>
      <c r="G33" s="10">
        <v>26.6</v>
      </c>
      <c r="H33" s="10">
        <v>33.700000000000003</v>
      </c>
      <c r="I33" s="10">
        <v>37.4</v>
      </c>
      <c r="J33" s="10">
        <v>34.4</v>
      </c>
      <c r="K33" s="10">
        <v>38</v>
      </c>
      <c r="L33" s="10">
        <v>32.1</v>
      </c>
      <c r="M33" s="10">
        <v>31.5</v>
      </c>
      <c r="N33" s="10">
        <v>39.4</v>
      </c>
      <c r="O33" s="10">
        <v>37.799999999999997</v>
      </c>
      <c r="P33" s="10">
        <v>42.2</v>
      </c>
      <c r="Q33" s="10">
        <v>41.6</v>
      </c>
      <c r="R33" s="10">
        <v>112.1</v>
      </c>
      <c r="S33" s="10">
        <v>107</v>
      </c>
      <c r="T33" s="10">
        <v>86.5</v>
      </c>
      <c r="U33" s="10">
        <v>83.1</v>
      </c>
      <c r="V33" s="10">
        <v>90.8</v>
      </c>
    </row>
    <row r="34" spans="1:26" ht="15" customHeight="1" x14ac:dyDescent="0.5">
      <c r="A34" s="7" t="s">
        <v>87</v>
      </c>
      <c r="B34" s="15">
        <v>1017.3</v>
      </c>
      <c r="C34" s="15">
        <f t="shared" ref="C34:T34" si="6">SUM(C29:C33)</f>
        <v>1423.7</v>
      </c>
      <c r="D34" s="15">
        <f t="shared" si="6"/>
        <v>1634.6999999999998</v>
      </c>
      <c r="E34" s="15">
        <f t="shared" si="6"/>
        <v>1724</v>
      </c>
      <c r="F34" s="15">
        <f t="shared" si="6"/>
        <v>1890.8</v>
      </c>
      <c r="G34" s="15">
        <f t="shared" si="6"/>
        <v>1916.9</v>
      </c>
      <c r="H34" s="15">
        <f t="shared" si="6"/>
        <v>1938.8999999999999</v>
      </c>
      <c r="I34" s="15">
        <f t="shared" si="6"/>
        <v>2011.0000000000002</v>
      </c>
      <c r="J34" s="15">
        <f t="shared" si="6"/>
        <v>2053.4</v>
      </c>
      <c r="K34" s="15">
        <f t="shared" si="6"/>
        <v>3390.3</v>
      </c>
      <c r="L34" s="15">
        <f t="shared" si="6"/>
        <v>3422.9</v>
      </c>
      <c r="M34" s="15">
        <f t="shared" si="6"/>
        <v>3501.7</v>
      </c>
      <c r="N34" s="15">
        <f t="shared" si="6"/>
        <v>3385.2000000000003</v>
      </c>
      <c r="O34" s="15">
        <f t="shared" si="6"/>
        <v>3315.3</v>
      </c>
      <c r="P34" s="15">
        <f t="shared" si="6"/>
        <v>3301.7</v>
      </c>
      <c r="Q34" s="15">
        <f t="shared" si="6"/>
        <v>3294.1</v>
      </c>
      <c r="R34" s="15">
        <f t="shared" si="6"/>
        <v>3419.5</v>
      </c>
      <c r="S34" s="15">
        <f t="shared" si="6"/>
        <v>3358.8999999999996</v>
      </c>
      <c r="T34" s="15">
        <f t="shared" si="6"/>
        <v>3350.5</v>
      </c>
      <c r="U34" s="15">
        <f t="shared" ref="U34:V34" si="7">SUM(U29:U33)</f>
        <v>3360.9</v>
      </c>
      <c r="V34" s="15">
        <f t="shared" si="7"/>
        <v>3149.3</v>
      </c>
    </row>
    <row r="35" spans="1:26" ht="15" customHeight="1" x14ac:dyDescent="0.5">
      <c r="A35" s="7" t="s">
        <v>88</v>
      </c>
      <c r="B35" s="32"/>
      <c r="C35" s="32"/>
      <c r="D35" s="32"/>
      <c r="E35" s="32"/>
      <c r="F35" s="32"/>
      <c r="G35" s="32"/>
      <c r="H35" s="32"/>
      <c r="I35" s="32"/>
      <c r="J35" s="32"/>
      <c r="K35" s="32"/>
      <c r="L35" s="32"/>
      <c r="M35" s="32"/>
      <c r="N35" s="32"/>
      <c r="O35" s="32"/>
      <c r="P35" s="32"/>
      <c r="Q35" s="32"/>
      <c r="R35" s="32"/>
      <c r="S35" s="32"/>
      <c r="T35" s="32"/>
      <c r="U35" s="32"/>
    </row>
    <row r="36" spans="1:26" ht="15" customHeight="1" x14ac:dyDescent="0.5">
      <c r="A36" s="9" t="s">
        <v>89</v>
      </c>
      <c r="B36" s="12">
        <v>2337.5</v>
      </c>
      <c r="C36" s="12">
        <v>2377.8000000000002</v>
      </c>
      <c r="D36" s="12">
        <v>2428.4</v>
      </c>
      <c r="E36" s="12">
        <v>2478.6</v>
      </c>
      <c r="F36" s="12">
        <v>2531.3000000000002</v>
      </c>
      <c r="G36" s="12">
        <v>2528.5</v>
      </c>
      <c r="H36" s="12">
        <v>2560.4</v>
      </c>
      <c r="I36" s="12">
        <v>2608.8000000000002</v>
      </c>
      <c r="J36" s="12">
        <v>2564.3000000000002</v>
      </c>
      <c r="K36" s="12">
        <v>2420.1999999999998</v>
      </c>
      <c r="L36" s="12">
        <v>2446.9</v>
      </c>
      <c r="M36" s="12">
        <v>2468.1</v>
      </c>
      <c r="N36" s="12">
        <v>2448.1</v>
      </c>
      <c r="O36" s="12">
        <v>2419.6999999999998</v>
      </c>
      <c r="P36" s="12">
        <v>2424.1</v>
      </c>
      <c r="Q36" s="12">
        <v>2438.9</v>
      </c>
      <c r="R36" s="12">
        <v>2511.6</v>
      </c>
      <c r="S36" s="12">
        <v>2501.6</v>
      </c>
      <c r="T36" s="12">
        <v>2521.9</v>
      </c>
      <c r="U36" s="12">
        <v>2561.3000000000002</v>
      </c>
      <c r="V36" s="12">
        <v>2598</v>
      </c>
    </row>
    <row r="37" spans="1:26" ht="15" customHeight="1" x14ac:dyDescent="0.5">
      <c r="A37" s="9" t="s">
        <v>90</v>
      </c>
      <c r="B37" s="12">
        <v>-1659.5</v>
      </c>
      <c r="C37" s="12">
        <v>-1674.7</v>
      </c>
      <c r="D37" s="12">
        <v>-1700.1</v>
      </c>
      <c r="E37" s="12">
        <v>-1718.1</v>
      </c>
      <c r="F37" s="12">
        <v>-1726.2</v>
      </c>
      <c r="G37" s="12">
        <v>-1726.6</v>
      </c>
      <c r="H37" s="12">
        <v>-1764.4</v>
      </c>
      <c r="I37" s="12">
        <v>-1764.3</v>
      </c>
      <c r="J37" s="12">
        <v>-2241.4</v>
      </c>
      <c r="K37" s="12">
        <v>-2507.8000000000002</v>
      </c>
      <c r="L37" s="12">
        <v>-2547.5</v>
      </c>
      <c r="M37" s="12">
        <v>-2635.5</v>
      </c>
      <c r="N37" s="12">
        <v>-2739.4</v>
      </c>
      <c r="O37" s="12">
        <v>-2854.9</v>
      </c>
      <c r="P37" s="12">
        <v>-2926.1</v>
      </c>
      <c r="Q37" s="12">
        <v>-2972.1</v>
      </c>
      <c r="R37" s="12">
        <v>-2772.1</v>
      </c>
      <c r="S37" s="12">
        <v>-2827.5</v>
      </c>
      <c r="T37" s="12">
        <v>-2895.6</v>
      </c>
      <c r="U37" s="12">
        <v>-2874.7</v>
      </c>
      <c r="V37" s="12">
        <v>-2742.3</v>
      </c>
    </row>
    <row r="38" spans="1:26" ht="15" customHeight="1" x14ac:dyDescent="0.5">
      <c r="A38" s="9" t="s">
        <v>91</v>
      </c>
      <c r="B38" s="10">
        <v>-1.2</v>
      </c>
      <c r="C38" s="10">
        <v>1.8</v>
      </c>
      <c r="D38" s="10">
        <v>1.9</v>
      </c>
      <c r="E38" s="10">
        <v>2.1</v>
      </c>
      <c r="F38" s="10">
        <v>3.3</v>
      </c>
      <c r="G38" s="10">
        <v>-1.5</v>
      </c>
      <c r="H38" s="10">
        <v>7.4</v>
      </c>
      <c r="I38" s="10">
        <v>6.8</v>
      </c>
      <c r="J38" s="10">
        <v>10.9</v>
      </c>
      <c r="K38" s="10">
        <v>4.5999999999999996</v>
      </c>
      <c r="L38" s="10">
        <v>5.8</v>
      </c>
      <c r="M38" s="10">
        <v>4.8</v>
      </c>
      <c r="N38" s="10">
        <v>-2.6</v>
      </c>
      <c r="O38" s="10">
        <v>-28.1</v>
      </c>
      <c r="P38" s="10">
        <v>-40.9</v>
      </c>
      <c r="Q38" s="10">
        <v>-58.1</v>
      </c>
      <c r="R38" s="10">
        <v>-48.9</v>
      </c>
      <c r="S38" s="10">
        <v>-39.299999999999997</v>
      </c>
      <c r="T38" s="10">
        <v>-38.200000000000003</v>
      </c>
      <c r="U38" s="10">
        <v>-36.9</v>
      </c>
      <c r="V38" s="10">
        <v>-21.5</v>
      </c>
    </row>
    <row r="39" spans="1:26" ht="15" customHeight="1" x14ac:dyDescent="0.5">
      <c r="A39" s="7" t="s">
        <v>92</v>
      </c>
      <c r="B39" s="15">
        <v>676.8</v>
      </c>
      <c r="C39" s="15">
        <f t="shared" ref="C39:T39" si="8">SUM(C36:C38)</f>
        <v>704.90000000000009</v>
      </c>
      <c r="D39" s="15">
        <f t="shared" si="8"/>
        <v>730.20000000000016</v>
      </c>
      <c r="E39" s="15">
        <f t="shared" si="8"/>
        <v>762.6</v>
      </c>
      <c r="F39" s="15">
        <f t="shared" si="8"/>
        <v>808.40000000000009</v>
      </c>
      <c r="G39" s="15">
        <f t="shared" si="8"/>
        <v>800.40000000000009</v>
      </c>
      <c r="H39" s="15">
        <f t="shared" si="8"/>
        <v>803.4</v>
      </c>
      <c r="I39" s="15">
        <f t="shared" si="8"/>
        <v>851.30000000000018</v>
      </c>
      <c r="J39" s="15">
        <f t="shared" si="8"/>
        <v>333.80000000000007</v>
      </c>
      <c r="K39" s="15">
        <f t="shared" si="8"/>
        <v>-83.000000000000369</v>
      </c>
      <c r="L39" s="15">
        <f t="shared" si="8"/>
        <v>-94.799999999999912</v>
      </c>
      <c r="M39" s="15">
        <f t="shared" si="8"/>
        <v>-162.60000000000008</v>
      </c>
      <c r="N39" s="15">
        <f t="shared" si="8"/>
        <v>-293.9000000000002</v>
      </c>
      <c r="O39" s="15">
        <f t="shared" si="8"/>
        <v>-463.3000000000003</v>
      </c>
      <c r="P39" s="15">
        <f t="shared" si="8"/>
        <v>-542.9</v>
      </c>
      <c r="Q39" s="15">
        <f t="shared" si="8"/>
        <v>-591.29999999999984</v>
      </c>
      <c r="R39" s="15">
        <f t="shared" si="8"/>
        <v>-309.39999999999998</v>
      </c>
      <c r="S39" s="15">
        <f t="shared" si="8"/>
        <v>-365.2000000000001</v>
      </c>
      <c r="T39" s="15">
        <f t="shared" si="8"/>
        <v>-411.89999999999981</v>
      </c>
      <c r="U39" s="15">
        <f t="shared" ref="U39:V39" si="9">SUM(U36:U38)</f>
        <v>-350.29999999999961</v>
      </c>
      <c r="V39" s="15">
        <f t="shared" si="9"/>
        <v>-165.80000000000018</v>
      </c>
    </row>
    <row r="40" spans="1:26" ht="15.9" customHeight="1" thickBot="1" x14ac:dyDescent="0.55000000000000004">
      <c r="A40" s="2" t="s">
        <v>93</v>
      </c>
      <c r="B40" s="16">
        <v>1694.1</v>
      </c>
      <c r="C40" s="16">
        <f t="shared" ref="C40:T40" si="10">C39+C34</f>
        <v>2128.6000000000004</v>
      </c>
      <c r="D40" s="16">
        <f t="shared" si="10"/>
        <v>2364.9</v>
      </c>
      <c r="E40" s="16">
        <f t="shared" si="10"/>
        <v>2486.6</v>
      </c>
      <c r="F40" s="16">
        <f t="shared" si="10"/>
        <v>2699.2</v>
      </c>
      <c r="G40" s="16">
        <f t="shared" si="10"/>
        <v>2717.3</v>
      </c>
      <c r="H40" s="16">
        <f t="shared" si="10"/>
        <v>2742.2999999999997</v>
      </c>
      <c r="I40" s="16">
        <f t="shared" si="10"/>
        <v>2862.3</v>
      </c>
      <c r="J40" s="16">
        <f t="shared" si="10"/>
        <v>2387.2000000000003</v>
      </c>
      <c r="K40" s="16">
        <f t="shared" si="10"/>
        <v>3307.2999999999997</v>
      </c>
      <c r="L40" s="16">
        <f t="shared" si="10"/>
        <v>3328.1000000000004</v>
      </c>
      <c r="M40" s="16">
        <f t="shared" si="10"/>
        <v>3339.1</v>
      </c>
      <c r="N40" s="16">
        <f t="shared" si="10"/>
        <v>3091.3</v>
      </c>
      <c r="O40" s="16">
        <f t="shared" si="10"/>
        <v>2852</v>
      </c>
      <c r="P40" s="16">
        <f t="shared" si="10"/>
        <v>2758.7999999999997</v>
      </c>
      <c r="Q40" s="16">
        <f t="shared" si="10"/>
        <v>2702.8</v>
      </c>
      <c r="R40" s="16">
        <f t="shared" si="10"/>
        <v>3110.1</v>
      </c>
      <c r="S40" s="16">
        <f t="shared" si="10"/>
        <v>2993.6999999999994</v>
      </c>
      <c r="T40" s="16">
        <f t="shared" si="10"/>
        <v>2938.6000000000004</v>
      </c>
      <c r="U40" s="16">
        <f t="shared" ref="U40:V40" si="11">U39+U34</f>
        <v>3010.6000000000004</v>
      </c>
      <c r="V40" s="16">
        <f t="shared" si="11"/>
        <v>2983.5</v>
      </c>
    </row>
    <row r="41" spans="1:26" ht="15.9" customHeight="1" thickTop="1" x14ac:dyDescent="0.5">
      <c r="A41" s="7"/>
      <c r="B41" s="27"/>
      <c r="C41" s="27"/>
      <c r="D41" s="27"/>
      <c r="E41" s="27"/>
      <c r="F41" s="29"/>
      <c r="G41" s="29"/>
      <c r="H41" s="29"/>
      <c r="I41" s="29"/>
      <c r="J41" s="29"/>
      <c r="K41" s="29"/>
      <c r="L41" s="29"/>
      <c r="M41" s="29"/>
      <c r="N41" s="29"/>
      <c r="O41" s="29"/>
      <c r="P41" s="29"/>
      <c r="Q41" s="29"/>
      <c r="R41" s="29"/>
      <c r="S41" s="29"/>
      <c r="T41" s="29"/>
      <c r="U41" s="29"/>
    </row>
    <row r="42" spans="1:26" ht="20.100000000000001" customHeight="1" x14ac:dyDescent="0.5">
      <c r="A42" s="7"/>
      <c r="B42" s="7"/>
      <c r="C42" s="7"/>
      <c r="D42" s="7"/>
      <c r="E42" s="7"/>
      <c r="F42" s="7"/>
      <c r="G42" s="7"/>
      <c r="H42" s="7"/>
      <c r="I42" s="7"/>
      <c r="J42" s="7"/>
      <c r="K42" s="7"/>
      <c r="L42" s="7"/>
      <c r="M42" s="7"/>
      <c r="N42" s="7"/>
      <c r="O42" s="7"/>
      <c r="P42" s="7"/>
      <c r="Q42" s="7"/>
      <c r="R42" s="7"/>
      <c r="S42" s="7"/>
      <c r="T42" s="7"/>
      <c r="U42" s="7"/>
    </row>
    <row r="43" spans="1:26" ht="15" customHeight="1" x14ac:dyDescent="0.5">
      <c r="A43" s="79" t="s">
        <v>94</v>
      </c>
      <c r="B43" s="79"/>
      <c r="C43" s="79"/>
      <c r="D43" s="79"/>
      <c r="E43" s="79"/>
      <c r="F43" s="79"/>
      <c r="G43" s="79"/>
      <c r="H43" s="79"/>
      <c r="I43" s="79"/>
      <c r="J43" s="79"/>
      <c r="K43" s="79"/>
      <c r="L43" s="79"/>
      <c r="M43" s="79"/>
      <c r="N43" s="79"/>
      <c r="O43" s="79"/>
      <c r="P43" s="79"/>
      <c r="Q43" s="79"/>
      <c r="R43" s="79"/>
      <c r="S43" s="79"/>
      <c r="T43" s="79"/>
      <c r="U43" s="79"/>
      <c r="V43" s="79"/>
      <c r="W43" s="79"/>
      <c r="X43" s="79"/>
      <c r="Y43" s="79"/>
      <c r="Z43" s="79"/>
    </row>
    <row r="44" spans="1:26" ht="15" customHeight="1" x14ac:dyDescent="0.4"/>
    <row r="45" spans="1:26" ht="15" customHeight="1" x14ac:dyDescent="0.4"/>
    <row r="46" spans="1:26" ht="15" customHeight="1" x14ac:dyDescent="0.4"/>
    <row r="47" spans="1:26" ht="15" customHeight="1" x14ac:dyDescent="0.4"/>
    <row r="48" spans="1:26" ht="15" customHeight="1" x14ac:dyDescent="0.4"/>
    <row r="49" ht="15" customHeight="1" x14ac:dyDescent="0.4"/>
    <row r="50" ht="15" customHeight="1" x14ac:dyDescent="0.4"/>
    <row r="51" ht="15" customHeight="1" x14ac:dyDescent="0.4"/>
    <row r="52" ht="15" customHeight="1" x14ac:dyDescent="0.4"/>
  </sheetData>
  <mergeCells count="1">
    <mergeCell ref="A43:Z43"/>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83"/>
  <sheetViews>
    <sheetView showGridLines="0" zoomScale="90" zoomScaleNormal="115" workbookViewId="0">
      <pane xSplit="1" ySplit="4" topLeftCell="B5" activePane="bottomRight" state="frozen"/>
      <selection pane="topRight"/>
      <selection pane="bottomLeft"/>
      <selection pane="bottomRight" activeCell="B4" sqref="B4"/>
    </sheetView>
  </sheetViews>
  <sheetFormatPr defaultColWidth="12.71875" defaultRowHeight="12.3" x14ac:dyDescent="0.4"/>
  <cols>
    <col min="1" max="1" width="82.83203125" customWidth="1"/>
    <col min="2" max="5" width="14.33203125" customWidth="1"/>
    <col min="6" max="9" width="14.77734375" customWidth="1"/>
    <col min="10" max="25" width="15.38671875" customWidth="1"/>
    <col min="26" max="26" width="8.94140625" customWidth="1"/>
    <col min="27" max="28" width="16.6640625" customWidth="1"/>
    <col min="29" max="30" width="17.33203125" customWidth="1"/>
  </cols>
  <sheetData>
    <row r="1" spans="1:33" ht="15" customHeight="1" x14ac:dyDescent="0.5">
      <c r="A1" s="2" t="s">
        <v>0</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row>
    <row r="2" spans="1:33" ht="15" customHeight="1" x14ac:dyDescent="0.5">
      <c r="A2" s="2" t="s">
        <v>95</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row>
    <row r="3" spans="1:33" ht="15" customHeight="1" x14ac:dyDescent="0.5">
      <c r="A3" s="3" t="s">
        <v>2</v>
      </c>
      <c r="B3" s="4"/>
      <c r="C3" s="4"/>
      <c r="D3" s="4"/>
      <c r="E3" s="4"/>
      <c r="F3" s="4"/>
      <c r="G3" s="4"/>
      <c r="H3" s="4"/>
      <c r="I3" s="4"/>
      <c r="J3" s="4"/>
      <c r="K3" s="4"/>
      <c r="L3" s="4"/>
      <c r="M3" s="4"/>
      <c r="N3" s="4"/>
      <c r="O3" s="4"/>
      <c r="P3" s="4"/>
      <c r="Q3" s="4"/>
      <c r="R3" s="4"/>
      <c r="S3" s="4"/>
      <c r="T3" s="4"/>
      <c r="U3" s="4"/>
      <c r="V3" s="4"/>
      <c r="W3" s="4"/>
      <c r="X3" s="4"/>
      <c r="Y3" s="4"/>
      <c r="Z3" s="7"/>
      <c r="AA3" s="81"/>
      <c r="AB3" s="81"/>
      <c r="AC3" s="7"/>
      <c r="AD3" s="7"/>
      <c r="AE3" s="7"/>
      <c r="AF3" s="7"/>
    </row>
    <row r="4" spans="1:33" ht="15" customHeight="1" x14ac:dyDescent="0.5">
      <c r="A4" s="7"/>
      <c r="B4" s="33">
        <v>43190</v>
      </c>
      <c r="C4" s="33">
        <v>43281</v>
      </c>
      <c r="D4" s="33">
        <v>43373</v>
      </c>
      <c r="E4" s="33">
        <v>43465</v>
      </c>
      <c r="F4" s="33">
        <v>43555</v>
      </c>
      <c r="G4" s="33">
        <v>43646</v>
      </c>
      <c r="H4" s="33">
        <v>43738</v>
      </c>
      <c r="I4" s="33">
        <v>43830</v>
      </c>
      <c r="J4" s="33">
        <v>43921</v>
      </c>
      <c r="K4" s="33">
        <v>44012</v>
      </c>
      <c r="L4" s="33">
        <v>44104</v>
      </c>
      <c r="M4" s="33">
        <v>44196</v>
      </c>
      <c r="N4" s="33">
        <v>44286</v>
      </c>
      <c r="O4" s="33">
        <v>44377</v>
      </c>
      <c r="P4" s="33">
        <v>44469</v>
      </c>
      <c r="Q4" s="33">
        <v>44561</v>
      </c>
      <c r="R4" s="34">
        <v>44651</v>
      </c>
      <c r="S4" s="34">
        <v>44742</v>
      </c>
      <c r="T4" s="34">
        <v>44834</v>
      </c>
      <c r="U4" s="34">
        <v>44926</v>
      </c>
      <c r="V4" s="34">
        <v>45016</v>
      </c>
      <c r="W4" s="34">
        <v>45107</v>
      </c>
      <c r="X4" s="34">
        <v>45199</v>
      </c>
      <c r="Y4" s="34">
        <v>45291</v>
      </c>
      <c r="Z4" s="7"/>
      <c r="AA4" s="33">
        <v>43100</v>
      </c>
      <c r="AB4" s="33">
        <v>43465</v>
      </c>
      <c r="AC4" s="33">
        <v>43830</v>
      </c>
      <c r="AD4" s="33">
        <v>44196</v>
      </c>
      <c r="AE4" s="33">
        <v>44561</v>
      </c>
      <c r="AF4" s="34">
        <v>44926</v>
      </c>
      <c r="AG4" s="34">
        <v>45291</v>
      </c>
    </row>
    <row r="5" spans="1:33" ht="15" customHeight="1" x14ac:dyDescent="0.5">
      <c r="A5" s="35" t="s">
        <v>96</v>
      </c>
      <c r="B5" s="80" t="s">
        <v>4</v>
      </c>
      <c r="C5" s="80"/>
      <c r="D5" s="80"/>
      <c r="E5" s="80"/>
      <c r="F5" s="80"/>
      <c r="G5" s="80"/>
      <c r="H5" s="80"/>
      <c r="I5" s="80"/>
      <c r="J5" s="80"/>
      <c r="K5" s="80"/>
      <c r="L5" s="80"/>
      <c r="M5" s="80"/>
      <c r="N5" s="80"/>
      <c r="O5" s="80"/>
      <c r="P5" s="80"/>
      <c r="Q5" s="80"/>
      <c r="R5" s="80"/>
      <c r="S5" s="80"/>
      <c r="T5" s="80"/>
      <c r="U5" s="80"/>
      <c r="V5" s="80"/>
      <c r="W5" s="80"/>
      <c r="X5" s="71"/>
      <c r="Y5" s="71"/>
      <c r="Z5" s="7"/>
      <c r="AA5" s="6" t="s">
        <v>5</v>
      </c>
      <c r="AB5" s="6" t="s">
        <v>5</v>
      </c>
      <c r="AC5" s="6" t="s">
        <v>5</v>
      </c>
      <c r="AD5" s="6" t="s">
        <v>5</v>
      </c>
      <c r="AE5" s="6" t="s">
        <v>5</v>
      </c>
      <c r="AF5" s="6" t="s">
        <v>5</v>
      </c>
      <c r="AG5" s="6" t="s">
        <v>5</v>
      </c>
    </row>
    <row r="6" spans="1:33" ht="15" customHeight="1" x14ac:dyDescent="0.5">
      <c r="A6" s="36" t="s">
        <v>97</v>
      </c>
      <c r="B6" s="8">
        <v>-465.5</v>
      </c>
      <c r="C6" s="8">
        <v>-4.0999999999999996</v>
      </c>
      <c r="D6" s="8">
        <v>-5.8</v>
      </c>
      <c r="E6" s="8">
        <v>-9.5</v>
      </c>
      <c r="F6" s="8">
        <v>-7.7</v>
      </c>
      <c r="G6" s="8">
        <v>-21.4</v>
      </c>
      <c r="H6" s="8">
        <v>-17</v>
      </c>
      <c r="I6" s="8">
        <v>-6.6</v>
      </c>
      <c r="J6" s="8">
        <v>39.299999999999997</v>
      </c>
      <c r="K6" s="8">
        <v>17.5</v>
      </c>
      <c r="L6" s="8">
        <v>32.700000000000003</v>
      </c>
      <c r="M6" s="8">
        <v>-345.8</v>
      </c>
      <c r="N6" s="37">
        <v>47600000</v>
      </c>
      <c r="O6" s="37">
        <v>88000000</v>
      </c>
      <c r="P6" s="37">
        <v>75600000</v>
      </c>
      <c r="Q6" s="37">
        <v>124600000</v>
      </c>
      <c r="R6" s="37">
        <v>79700000</v>
      </c>
      <c r="S6" s="37">
        <v>62000000</v>
      </c>
      <c r="T6" s="37">
        <v>83200000</v>
      </c>
      <c r="U6" s="37">
        <v>328300000</v>
      </c>
      <c r="V6" s="37">
        <v>69000000</v>
      </c>
      <c r="W6" s="37">
        <v>43200000</v>
      </c>
      <c r="X6" s="37">
        <v>114100000</v>
      </c>
      <c r="Y6" s="37">
        <v>227300000</v>
      </c>
      <c r="Z6" s="7"/>
      <c r="AA6" s="8">
        <v>-111.7</v>
      </c>
      <c r="AB6" s="8">
        <v>-484.9</v>
      </c>
      <c r="AC6" s="8">
        <v>-52.7</v>
      </c>
      <c r="AD6" s="8">
        <v>-256.3</v>
      </c>
      <c r="AE6" s="37">
        <v>335800000</v>
      </c>
      <c r="AF6" s="38">
        <v>553200000</v>
      </c>
      <c r="AG6" s="38">
        <v>453600000</v>
      </c>
    </row>
    <row r="7" spans="1:33" ht="19.149999999999999" customHeight="1" x14ac:dyDescent="0.5">
      <c r="A7" s="36" t="s">
        <v>98</v>
      </c>
      <c r="B7" s="7"/>
      <c r="C7" s="7"/>
      <c r="D7" s="7"/>
      <c r="E7" s="7"/>
      <c r="F7" s="7"/>
      <c r="G7" s="7"/>
      <c r="H7" s="7"/>
      <c r="I7" s="7"/>
      <c r="J7" s="7"/>
      <c r="K7" s="7"/>
      <c r="L7" s="7"/>
      <c r="M7" s="7"/>
      <c r="N7" s="7"/>
      <c r="O7" s="7"/>
      <c r="P7" s="7"/>
      <c r="Q7" s="7"/>
      <c r="R7" s="7"/>
      <c r="S7" s="7"/>
      <c r="T7" s="7"/>
      <c r="U7" s="7"/>
      <c r="V7" s="7"/>
      <c r="W7" s="7"/>
      <c r="X7" s="7"/>
      <c r="Y7" s="7"/>
      <c r="Z7" s="7"/>
      <c r="AA7" s="7"/>
      <c r="AB7" s="7"/>
      <c r="AC7" s="7"/>
      <c r="AD7" s="7"/>
      <c r="AE7" s="7"/>
    </row>
    <row r="8" spans="1:33" ht="15" customHeight="1" x14ac:dyDescent="0.5">
      <c r="A8" s="39" t="s">
        <v>99</v>
      </c>
      <c r="B8" s="12">
        <v>35.9</v>
      </c>
      <c r="C8" s="12">
        <v>40</v>
      </c>
      <c r="D8" s="12">
        <v>45.7</v>
      </c>
      <c r="E8" s="12">
        <v>45.2</v>
      </c>
      <c r="F8" s="12">
        <v>45.8</v>
      </c>
      <c r="G8" s="12">
        <v>46.1</v>
      </c>
      <c r="H8" s="12">
        <v>40.6</v>
      </c>
      <c r="I8" s="12">
        <v>41</v>
      </c>
      <c r="J8" s="12">
        <v>39.5</v>
      </c>
      <c r="K8" s="12">
        <v>40.1</v>
      </c>
      <c r="L8" s="12">
        <v>40.9</v>
      </c>
      <c r="M8" s="12">
        <v>38.799999999999997</v>
      </c>
      <c r="N8" s="40">
        <v>34700000</v>
      </c>
      <c r="O8" s="40">
        <v>36800000</v>
      </c>
      <c r="P8" s="40">
        <v>38800000</v>
      </c>
      <c r="Q8" s="40">
        <v>41100000</v>
      </c>
      <c r="R8" s="40">
        <v>39400000</v>
      </c>
      <c r="S8" s="40">
        <v>39221000</v>
      </c>
      <c r="T8" s="40">
        <v>38863000</v>
      </c>
      <c r="U8" s="40">
        <v>39600000</v>
      </c>
      <c r="V8" s="40">
        <v>42500000</v>
      </c>
      <c r="W8" s="40">
        <v>42700000</v>
      </c>
      <c r="X8" s="40">
        <v>41800000</v>
      </c>
      <c r="Y8" s="40">
        <v>43000000</v>
      </c>
      <c r="Z8" s="7"/>
      <c r="AA8" s="12">
        <v>181.8</v>
      </c>
      <c r="AB8" s="12">
        <v>166.8</v>
      </c>
      <c r="AC8" s="12">
        <v>173.5</v>
      </c>
      <c r="AD8" s="12">
        <v>159.30000000000001</v>
      </c>
      <c r="AE8" s="40">
        <v>151400000</v>
      </c>
      <c r="AF8" s="41">
        <v>157084000</v>
      </c>
      <c r="AG8" s="41">
        <v>170000000</v>
      </c>
    </row>
    <row r="9" spans="1:33" ht="15" customHeight="1" x14ac:dyDescent="0.5">
      <c r="A9" s="39" t="s">
        <v>22</v>
      </c>
      <c r="B9" s="12">
        <v>486.5</v>
      </c>
      <c r="C9" s="12">
        <v>55.1</v>
      </c>
      <c r="D9" s="12">
        <v>55</v>
      </c>
      <c r="E9" s="12">
        <v>53.5</v>
      </c>
      <c r="F9" s="12">
        <v>55.6</v>
      </c>
      <c r="G9" s="12">
        <v>68.099999999999994</v>
      </c>
      <c r="H9" s="12">
        <v>68.2</v>
      </c>
      <c r="I9" s="12">
        <v>69.3</v>
      </c>
      <c r="J9" s="12">
        <v>39.799999999999997</v>
      </c>
      <c r="K9" s="12">
        <v>76.599999999999994</v>
      </c>
      <c r="L9" s="12">
        <v>75.7</v>
      </c>
      <c r="M9" s="12">
        <v>69.400000000000006</v>
      </c>
      <c r="N9" s="40">
        <v>67900000</v>
      </c>
      <c r="O9" s="40">
        <v>73900000</v>
      </c>
      <c r="P9" s="40">
        <v>72800000</v>
      </c>
      <c r="Q9" s="40">
        <v>72500000</v>
      </c>
      <c r="R9" s="40">
        <v>72300000</v>
      </c>
      <c r="S9" s="40">
        <v>84952000</v>
      </c>
      <c r="T9" s="40">
        <v>86137000</v>
      </c>
      <c r="U9" s="40">
        <v>87300000</v>
      </c>
      <c r="V9" s="40">
        <v>76000000</v>
      </c>
      <c r="W9" s="40">
        <v>95300000</v>
      </c>
      <c r="X9" s="40">
        <v>83800000</v>
      </c>
      <c r="Y9" s="40">
        <v>82900000</v>
      </c>
      <c r="Z9" s="7"/>
      <c r="AA9" s="12">
        <v>164.6</v>
      </c>
      <c r="AB9" s="12">
        <v>650.1</v>
      </c>
      <c r="AC9" s="12">
        <v>261.2</v>
      </c>
      <c r="AD9" s="12">
        <v>261.5</v>
      </c>
      <c r="AE9" s="40">
        <v>287100000</v>
      </c>
      <c r="AF9" s="41">
        <v>330689000</v>
      </c>
      <c r="AG9" s="41">
        <v>338000000</v>
      </c>
    </row>
    <row r="10" spans="1:33" ht="15" customHeight="1" x14ac:dyDescent="0.5">
      <c r="A10" s="9" t="s">
        <v>179</v>
      </c>
      <c r="B10" s="12">
        <v>0</v>
      </c>
      <c r="C10" s="12">
        <v>0</v>
      </c>
      <c r="D10" s="12">
        <v>0</v>
      </c>
      <c r="E10" s="12">
        <v>0</v>
      </c>
      <c r="F10" s="12">
        <v>0</v>
      </c>
      <c r="G10" s="12">
        <v>0</v>
      </c>
      <c r="H10" s="12">
        <v>0</v>
      </c>
      <c r="I10" s="12">
        <v>0</v>
      </c>
      <c r="J10" s="12">
        <v>0</v>
      </c>
      <c r="K10" s="12">
        <v>0</v>
      </c>
      <c r="L10" s="12">
        <v>0</v>
      </c>
      <c r="M10" s="12">
        <v>398.2</v>
      </c>
      <c r="N10" s="40">
        <v>17300000</v>
      </c>
      <c r="O10" s="40">
        <v>0</v>
      </c>
      <c r="P10" s="40">
        <v>0</v>
      </c>
      <c r="Q10" s="41">
        <v>400000</v>
      </c>
      <c r="R10" s="40">
        <v>0</v>
      </c>
      <c r="S10" s="40">
        <v>8700000</v>
      </c>
      <c r="T10" s="40">
        <v>4033000</v>
      </c>
      <c r="U10" s="40">
        <v>162500000</v>
      </c>
      <c r="V10" s="40">
        <v>0</v>
      </c>
      <c r="W10" s="40">
        <v>2200000</v>
      </c>
      <c r="X10" s="40">
        <v>0</v>
      </c>
      <c r="Y10" s="40">
        <v>-157400000</v>
      </c>
      <c r="Z10" s="7"/>
      <c r="AA10" s="12">
        <v>0</v>
      </c>
      <c r="AB10" s="12">
        <v>0</v>
      </c>
      <c r="AC10" s="12">
        <v>0</v>
      </c>
      <c r="AD10" s="12">
        <v>398.2</v>
      </c>
      <c r="AE10" s="41">
        <v>17700000</v>
      </c>
      <c r="AF10" s="41">
        <v>175233000</v>
      </c>
      <c r="AG10" s="41">
        <v>-155200000</v>
      </c>
    </row>
    <row r="11" spans="1:33" ht="15" customHeight="1" x14ac:dyDescent="0.5">
      <c r="A11" s="39" t="s">
        <v>100</v>
      </c>
      <c r="B11" s="12">
        <v>0</v>
      </c>
      <c r="C11" s="12">
        <v>0</v>
      </c>
      <c r="D11" s="12">
        <v>0</v>
      </c>
      <c r="E11" s="12">
        <v>0</v>
      </c>
      <c r="F11" s="12">
        <v>0</v>
      </c>
      <c r="G11" s="12">
        <v>0</v>
      </c>
      <c r="H11" s="12">
        <v>0</v>
      </c>
      <c r="I11" s="12">
        <v>0</v>
      </c>
      <c r="J11" s="12">
        <v>0</v>
      </c>
      <c r="K11" s="12">
        <v>0</v>
      </c>
      <c r="L11" s="12">
        <v>0</v>
      </c>
      <c r="M11" s="12">
        <v>0</v>
      </c>
      <c r="N11" s="40">
        <v>700000</v>
      </c>
      <c r="O11" s="40">
        <v>1000000</v>
      </c>
      <c r="P11" s="40">
        <v>1100000</v>
      </c>
      <c r="Q11" s="41">
        <v>1000000</v>
      </c>
      <c r="R11" s="40">
        <v>1000000</v>
      </c>
      <c r="S11" s="40">
        <v>1100000</v>
      </c>
      <c r="T11" s="40">
        <v>1000000</v>
      </c>
      <c r="U11" s="40">
        <v>1100000</v>
      </c>
      <c r="V11" s="40">
        <v>1000000</v>
      </c>
      <c r="W11" s="40">
        <v>1100000</v>
      </c>
      <c r="X11" s="40">
        <v>1100000</v>
      </c>
      <c r="Y11" s="40">
        <v>1000000</v>
      </c>
      <c r="Z11" s="7"/>
      <c r="AA11" s="12">
        <v>0</v>
      </c>
      <c r="AB11" s="12">
        <v>0</v>
      </c>
      <c r="AC11" s="12">
        <v>0</v>
      </c>
      <c r="AD11" s="12">
        <v>0</v>
      </c>
      <c r="AE11" s="40">
        <v>3800000</v>
      </c>
      <c r="AF11" s="41">
        <v>4200000</v>
      </c>
      <c r="AG11" s="41">
        <v>4200000</v>
      </c>
    </row>
    <row r="12" spans="1:33" ht="15" customHeight="1" x14ac:dyDescent="0.5">
      <c r="A12" s="39" t="s">
        <v>101</v>
      </c>
      <c r="B12" s="12">
        <v>0</v>
      </c>
      <c r="C12" s="12">
        <v>0</v>
      </c>
      <c r="D12" s="12">
        <v>0</v>
      </c>
      <c r="E12" s="12">
        <v>0</v>
      </c>
      <c r="F12" s="12">
        <v>0</v>
      </c>
      <c r="G12" s="12">
        <v>-7.4</v>
      </c>
      <c r="H12" s="12">
        <v>1.7</v>
      </c>
      <c r="I12" s="12">
        <v>1.2</v>
      </c>
      <c r="J12" s="12">
        <v>-11</v>
      </c>
      <c r="K12" s="12">
        <v>-6.5</v>
      </c>
      <c r="L12" s="12">
        <v>0</v>
      </c>
      <c r="M12" s="12">
        <v>0</v>
      </c>
      <c r="N12" s="40">
        <v>0</v>
      </c>
      <c r="O12" s="40">
        <v>0</v>
      </c>
      <c r="P12" s="40">
        <v>0</v>
      </c>
      <c r="Q12" s="41">
        <v>0</v>
      </c>
      <c r="R12" s="40">
        <v>0</v>
      </c>
      <c r="S12" s="40">
        <v>-5000000</v>
      </c>
      <c r="T12" s="40">
        <v>0</v>
      </c>
      <c r="U12" s="40">
        <v>0</v>
      </c>
      <c r="V12" s="40">
        <v>0</v>
      </c>
      <c r="W12" s="40">
        <v>0</v>
      </c>
      <c r="X12" s="40">
        <v>0</v>
      </c>
      <c r="Y12" s="40">
        <v>0</v>
      </c>
      <c r="Z12" s="7"/>
      <c r="AA12" s="12">
        <v>0</v>
      </c>
      <c r="AB12" s="12">
        <v>0</v>
      </c>
      <c r="AC12" s="12">
        <v>-4.5</v>
      </c>
      <c r="AD12" s="12">
        <v>-17.5</v>
      </c>
      <c r="AE12" s="40">
        <v>0</v>
      </c>
      <c r="AF12" s="41">
        <v>-5000000</v>
      </c>
      <c r="AG12" s="41">
        <v>0</v>
      </c>
    </row>
    <row r="13" spans="1:33" ht="15" customHeight="1" x14ac:dyDescent="0.5">
      <c r="A13" s="39" t="s">
        <v>102</v>
      </c>
      <c r="B13" s="12">
        <v>2.4</v>
      </c>
      <c r="C13" s="12">
        <v>2.9</v>
      </c>
      <c r="D13" s="12">
        <v>3.2</v>
      </c>
      <c r="E13" s="12">
        <v>3.6</v>
      </c>
      <c r="F13" s="12">
        <v>3.9</v>
      </c>
      <c r="G13" s="12">
        <v>4.2</v>
      </c>
      <c r="H13" s="12">
        <v>4.5999999999999996</v>
      </c>
      <c r="I13" s="12">
        <v>4.8</v>
      </c>
      <c r="J13" s="12">
        <v>5.0999999999999996</v>
      </c>
      <c r="K13" s="12">
        <v>5.7</v>
      </c>
      <c r="L13" s="12">
        <v>6.7</v>
      </c>
      <c r="M13" s="12">
        <v>6.9</v>
      </c>
      <c r="N13" s="40">
        <v>7700000</v>
      </c>
      <c r="O13" s="40">
        <v>7700000</v>
      </c>
      <c r="P13" s="40">
        <v>8200000</v>
      </c>
      <c r="Q13" s="41">
        <v>8700000</v>
      </c>
      <c r="R13" s="40">
        <v>9000000</v>
      </c>
      <c r="S13" s="40">
        <v>9697000</v>
      </c>
      <c r="T13" s="40">
        <v>10209000</v>
      </c>
      <c r="U13" s="40">
        <v>10600000</v>
      </c>
      <c r="V13" s="40">
        <v>10694000</v>
      </c>
      <c r="W13" s="40">
        <v>10100000</v>
      </c>
      <c r="X13" s="40">
        <v>9400000</v>
      </c>
      <c r="Y13" s="40">
        <v>8400000</v>
      </c>
      <c r="Z13" s="7"/>
      <c r="AA13" s="12">
        <v>6.6</v>
      </c>
      <c r="AB13" s="12">
        <v>12.1</v>
      </c>
      <c r="AC13" s="12">
        <v>17.5</v>
      </c>
      <c r="AD13" s="12">
        <v>24.4</v>
      </c>
      <c r="AE13" s="40">
        <v>32300000</v>
      </c>
      <c r="AF13" s="41">
        <v>39506000</v>
      </c>
      <c r="AG13" s="41">
        <v>38600000</v>
      </c>
    </row>
    <row r="14" spans="1:33" ht="15" customHeight="1" x14ac:dyDescent="0.5">
      <c r="A14" s="39" t="s">
        <v>103</v>
      </c>
      <c r="B14" s="12">
        <v>0</v>
      </c>
      <c r="C14" s="12">
        <v>0</v>
      </c>
      <c r="D14" s="12">
        <v>0</v>
      </c>
      <c r="E14" s="12">
        <v>0</v>
      </c>
      <c r="F14" s="12">
        <v>0</v>
      </c>
      <c r="G14" s="12">
        <v>0</v>
      </c>
      <c r="H14" s="12">
        <v>0</v>
      </c>
      <c r="I14" s="12">
        <v>0</v>
      </c>
      <c r="J14" s="12">
        <v>0</v>
      </c>
      <c r="K14" s="12">
        <v>0</v>
      </c>
      <c r="L14" s="12">
        <v>0</v>
      </c>
      <c r="M14" s="12">
        <v>0</v>
      </c>
      <c r="N14" s="12">
        <v>0</v>
      </c>
      <c r="O14" s="12">
        <v>0</v>
      </c>
      <c r="P14" s="12">
        <v>0</v>
      </c>
      <c r="Q14" s="49">
        <v>0</v>
      </c>
      <c r="R14" s="12">
        <v>0</v>
      </c>
      <c r="S14" s="12">
        <v>0</v>
      </c>
      <c r="T14" s="12">
        <v>0</v>
      </c>
      <c r="U14" s="12">
        <v>0</v>
      </c>
      <c r="V14" s="12">
        <v>0</v>
      </c>
      <c r="W14" s="12">
        <v>0</v>
      </c>
      <c r="X14" s="12">
        <v>0</v>
      </c>
      <c r="Y14" s="12">
        <v>0</v>
      </c>
      <c r="Z14" s="7"/>
      <c r="AA14" s="12">
        <v>9.4</v>
      </c>
      <c r="AB14" s="12">
        <v>0</v>
      </c>
      <c r="AC14" s="12">
        <v>0</v>
      </c>
      <c r="AD14" s="12">
        <v>0</v>
      </c>
      <c r="AE14" s="40">
        <v>0</v>
      </c>
      <c r="AF14" s="41">
        <v>0</v>
      </c>
      <c r="AG14" s="41">
        <v>0</v>
      </c>
    </row>
    <row r="15" spans="1:33" ht="15" customHeight="1" x14ac:dyDescent="0.5">
      <c r="A15" s="39" t="s">
        <v>43</v>
      </c>
      <c r="B15" s="12">
        <v>0</v>
      </c>
      <c r="C15" s="12">
        <v>0</v>
      </c>
      <c r="D15" s="12">
        <v>0</v>
      </c>
      <c r="E15" s="12">
        <v>0</v>
      </c>
      <c r="F15" s="12">
        <v>0</v>
      </c>
      <c r="G15" s="12">
        <v>0</v>
      </c>
      <c r="H15" s="12">
        <v>0</v>
      </c>
      <c r="I15" s="12">
        <v>0</v>
      </c>
      <c r="J15" s="12">
        <v>0</v>
      </c>
      <c r="K15" s="12">
        <v>0</v>
      </c>
      <c r="L15" s="12">
        <v>0</v>
      </c>
      <c r="M15" s="12">
        <v>0</v>
      </c>
      <c r="N15" s="12">
        <v>0</v>
      </c>
      <c r="O15" s="12">
        <v>0</v>
      </c>
      <c r="P15" s="12">
        <v>0</v>
      </c>
      <c r="Q15" s="41">
        <v>0</v>
      </c>
      <c r="R15" s="40">
        <v>0</v>
      </c>
      <c r="S15" s="40">
        <v>0</v>
      </c>
      <c r="T15" s="41">
        <v>0</v>
      </c>
      <c r="U15" s="41">
        <v>0</v>
      </c>
      <c r="V15" s="40">
        <v>0</v>
      </c>
      <c r="W15" s="40">
        <v>0</v>
      </c>
      <c r="X15" s="40">
        <v>0</v>
      </c>
      <c r="Y15" s="40">
        <v>0</v>
      </c>
      <c r="Z15" s="7"/>
      <c r="AA15" s="12">
        <v>0</v>
      </c>
      <c r="AB15" s="12">
        <v>0</v>
      </c>
      <c r="AC15" s="12">
        <v>0</v>
      </c>
      <c r="AD15" s="12">
        <v>0</v>
      </c>
      <c r="AE15" s="41">
        <v>0</v>
      </c>
      <c r="AF15" s="41">
        <v>0</v>
      </c>
      <c r="AG15" s="41">
        <v>0</v>
      </c>
    </row>
    <row r="16" spans="1:33" ht="15" customHeight="1" x14ac:dyDescent="0.5">
      <c r="A16" s="42" t="s">
        <v>104</v>
      </c>
      <c r="B16" s="7"/>
      <c r="C16" s="7"/>
      <c r="D16" s="7"/>
      <c r="E16" s="7"/>
      <c r="F16" s="7"/>
      <c r="G16" s="7"/>
      <c r="H16" s="7"/>
      <c r="I16" s="7"/>
      <c r="J16" s="7"/>
      <c r="K16" s="7"/>
      <c r="L16" s="7"/>
      <c r="M16" s="7"/>
      <c r="N16" s="7"/>
      <c r="O16" s="7"/>
      <c r="P16" s="7"/>
      <c r="Q16" s="7"/>
      <c r="R16" s="41">
        <v>17200000</v>
      </c>
      <c r="S16" s="41">
        <v>15700000</v>
      </c>
      <c r="T16" s="41">
        <v>15300000</v>
      </c>
      <c r="U16" s="41">
        <v>15600000</v>
      </c>
      <c r="V16" s="41">
        <v>12700000</v>
      </c>
      <c r="W16" s="41">
        <v>10800000</v>
      </c>
      <c r="X16" s="41">
        <v>10500000</v>
      </c>
      <c r="Y16" s="41">
        <v>9500000</v>
      </c>
      <c r="Z16" s="7"/>
      <c r="AA16" s="7"/>
      <c r="AB16" s="7"/>
      <c r="AC16" s="7"/>
      <c r="AD16" s="7"/>
      <c r="AE16" s="7"/>
      <c r="AF16" s="41">
        <v>63800000</v>
      </c>
      <c r="AG16" s="41">
        <v>43500000</v>
      </c>
    </row>
    <row r="17" spans="1:33" ht="15" customHeight="1" x14ac:dyDescent="0.5">
      <c r="A17" s="42" t="s">
        <v>105</v>
      </c>
      <c r="B17" s="7"/>
      <c r="C17" s="7"/>
      <c r="D17" s="7"/>
      <c r="E17" s="7"/>
      <c r="F17" s="7"/>
      <c r="G17" s="7"/>
      <c r="H17" s="7"/>
      <c r="I17" s="7"/>
      <c r="J17" s="7"/>
      <c r="K17" s="7"/>
      <c r="L17" s="7"/>
      <c r="M17" s="7"/>
      <c r="N17" s="7"/>
      <c r="O17" s="7"/>
      <c r="P17" s="7"/>
      <c r="Q17" s="7"/>
      <c r="R17" s="41">
        <v>6400000</v>
      </c>
      <c r="S17" s="41">
        <v>7700000</v>
      </c>
      <c r="T17" s="41">
        <v>4400000</v>
      </c>
      <c r="U17" s="41">
        <v>-414800000</v>
      </c>
      <c r="V17" s="41">
        <v>3400000</v>
      </c>
      <c r="W17" s="41">
        <v>4100000</v>
      </c>
      <c r="X17" s="41">
        <v>4200000</v>
      </c>
      <c r="Y17" s="41">
        <v>26700000</v>
      </c>
      <c r="Z17" s="7"/>
      <c r="AA17" s="7"/>
      <c r="AB17" s="7"/>
      <c r="AC17" s="7"/>
      <c r="AD17" s="7"/>
      <c r="AE17" s="7"/>
      <c r="AF17" s="41">
        <v>-396300000</v>
      </c>
      <c r="AG17" s="41">
        <v>38400000</v>
      </c>
    </row>
    <row r="18" spans="1:33" ht="15" customHeight="1" x14ac:dyDescent="0.5">
      <c r="A18" s="42" t="s">
        <v>106</v>
      </c>
      <c r="B18" s="12">
        <v>-0.6</v>
      </c>
      <c r="C18" s="12">
        <v>-0.5</v>
      </c>
      <c r="D18" s="12">
        <v>0.2</v>
      </c>
      <c r="E18" s="12">
        <v>-1</v>
      </c>
      <c r="F18" s="12">
        <v>-4.4000000000000004</v>
      </c>
      <c r="G18" s="12">
        <v>-3.2</v>
      </c>
      <c r="H18" s="12">
        <v>-0.7</v>
      </c>
      <c r="I18" s="12">
        <v>-3.8</v>
      </c>
      <c r="J18" s="12">
        <v>1.2</v>
      </c>
      <c r="K18" s="12">
        <v>-1.3</v>
      </c>
      <c r="L18" s="12">
        <v>-0.8</v>
      </c>
      <c r="M18" s="12">
        <v>-1.7</v>
      </c>
      <c r="N18" s="40">
        <v>-900000</v>
      </c>
      <c r="O18" s="40">
        <v>-5300000</v>
      </c>
      <c r="P18" s="40">
        <v>700000</v>
      </c>
      <c r="Q18" s="40">
        <v>1100000</v>
      </c>
      <c r="R18" s="41">
        <v>1800000</v>
      </c>
      <c r="S18" s="41">
        <v>1500000</v>
      </c>
      <c r="T18" s="41">
        <v>4200000</v>
      </c>
      <c r="U18" s="41">
        <v>-8300000</v>
      </c>
      <c r="V18" s="40">
        <v>700000</v>
      </c>
      <c r="W18" s="40">
        <v>-200000</v>
      </c>
      <c r="X18" s="40">
        <v>1800000</v>
      </c>
      <c r="Y18" s="40">
        <v>-2900000</v>
      </c>
      <c r="Z18" s="7"/>
      <c r="AA18" s="12">
        <v>-1.7</v>
      </c>
      <c r="AB18" s="12">
        <v>-1.9</v>
      </c>
      <c r="AC18" s="12">
        <v>-12.1</v>
      </c>
      <c r="AD18" s="12">
        <v>-2.6</v>
      </c>
      <c r="AE18" s="40">
        <v>-4400000</v>
      </c>
      <c r="AF18" s="41">
        <v>-800000</v>
      </c>
      <c r="AG18" s="41">
        <v>-600000</v>
      </c>
    </row>
    <row r="19" spans="1:33" ht="15" customHeight="1" x14ac:dyDescent="0.5">
      <c r="A19" s="43" t="s">
        <v>107</v>
      </c>
      <c r="B19" s="7"/>
      <c r="C19" s="7"/>
      <c r="D19" s="7"/>
      <c r="E19" s="7"/>
      <c r="F19" s="7"/>
      <c r="G19" s="7"/>
      <c r="H19" s="7"/>
      <c r="I19" s="7"/>
      <c r="J19" s="7"/>
      <c r="K19" s="7"/>
      <c r="L19" s="7"/>
      <c r="M19" s="7"/>
      <c r="N19" s="7"/>
      <c r="O19" s="7"/>
      <c r="P19" s="7"/>
      <c r="Q19" s="7"/>
      <c r="V19" s="7"/>
      <c r="W19" s="7"/>
      <c r="X19" s="7"/>
      <c r="Y19" s="7"/>
      <c r="Z19" s="7"/>
      <c r="AA19" s="7"/>
      <c r="AB19" s="7"/>
      <c r="AC19" s="7"/>
      <c r="AD19" s="7"/>
      <c r="AE19" s="7"/>
    </row>
    <row r="20" spans="1:33" ht="15" customHeight="1" x14ac:dyDescent="0.5">
      <c r="A20" s="42" t="s">
        <v>65</v>
      </c>
      <c r="B20" s="12">
        <v>3.6</v>
      </c>
      <c r="C20" s="12">
        <v>-5.5</v>
      </c>
      <c r="D20" s="12">
        <v>2.2999999999999998</v>
      </c>
      <c r="E20" s="12">
        <v>-0.3</v>
      </c>
      <c r="F20" s="12">
        <v>-5.0999999999999996</v>
      </c>
      <c r="G20" s="12">
        <v>-3.4</v>
      </c>
      <c r="H20" s="12">
        <v>-1</v>
      </c>
      <c r="I20" s="12">
        <v>2</v>
      </c>
      <c r="J20" s="12">
        <v>-1.2</v>
      </c>
      <c r="K20" s="12">
        <v>-7.6</v>
      </c>
      <c r="L20" s="12">
        <v>-4.0999999999999996</v>
      </c>
      <c r="M20" s="12">
        <v>7.4</v>
      </c>
      <c r="N20" s="40">
        <v>-7100000</v>
      </c>
      <c r="O20" s="40">
        <v>-1500000</v>
      </c>
      <c r="P20" s="40">
        <v>11200000</v>
      </c>
      <c r="Q20" s="40">
        <v>-8800000</v>
      </c>
      <c r="R20" s="41">
        <v>4800000</v>
      </c>
      <c r="S20" s="41">
        <v>-3000000</v>
      </c>
      <c r="T20" s="41">
        <v>-4400000</v>
      </c>
      <c r="U20" s="41">
        <v>-2900000</v>
      </c>
      <c r="V20" s="40">
        <v>-3800000</v>
      </c>
      <c r="W20" s="40">
        <v>-2700000</v>
      </c>
      <c r="X20" s="40">
        <v>-4100000</v>
      </c>
      <c r="Y20" s="40">
        <v>-3900000</v>
      </c>
      <c r="Z20" s="7"/>
      <c r="AA20" s="12">
        <v>-14.4</v>
      </c>
      <c r="AB20" s="12">
        <v>0.1</v>
      </c>
      <c r="AC20" s="12">
        <v>-7.5</v>
      </c>
      <c r="AD20" s="12">
        <v>-5.5</v>
      </c>
      <c r="AE20" s="40">
        <v>-6200000</v>
      </c>
      <c r="AF20" s="41">
        <v>-5500000</v>
      </c>
      <c r="AG20" s="41">
        <v>-14500000</v>
      </c>
    </row>
    <row r="21" spans="1:33" ht="15" customHeight="1" x14ac:dyDescent="0.5">
      <c r="A21" s="42" t="s">
        <v>66</v>
      </c>
      <c r="B21" s="12">
        <v>-1.5</v>
      </c>
      <c r="C21" s="12">
        <v>-32.4</v>
      </c>
      <c r="D21" s="12">
        <v>-13.4</v>
      </c>
      <c r="E21" s="12">
        <v>-0.6</v>
      </c>
      <c r="F21" s="12">
        <v>-14.2</v>
      </c>
      <c r="G21" s="12">
        <v>-4.3</v>
      </c>
      <c r="H21" s="12">
        <v>-7.6</v>
      </c>
      <c r="I21" s="12">
        <v>7.9</v>
      </c>
      <c r="J21" s="12">
        <v>-14.7</v>
      </c>
      <c r="K21" s="12">
        <v>-7.7</v>
      </c>
      <c r="L21" s="12">
        <v>-1.6</v>
      </c>
      <c r="M21" s="12">
        <v>-15.4</v>
      </c>
      <c r="N21" s="40">
        <v>-12300000</v>
      </c>
      <c r="O21" s="40">
        <v>-11500000</v>
      </c>
      <c r="P21" s="40">
        <v>-24000000</v>
      </c>
      <c r="Q21" s="40">
        <v>-10600000</v>
      </c>
      <c r="R21" s="41">
        <v>-9700000</v>
      </c>
      <c r="S21" s="41">
        <v>-16500000</v>
      </c>
      <c r="T21" s="41">
        <v>2600000</v>
      </c>
      <c r="U21" s="41">
        <v>-26400000</v>
      </c>
      <c r="V21" s="40">
        <v>-7200000</v>
      </c>
      <c r="W21" s="40">
        <v>-10400000</v>
      </c>
      <c r="X21" s="40">
        <v>-6400000</v>
      </c>
      <c r="Y21" s="40">
        <v>-17100000</v>
      </c>
      <c r="Z21" s="7"/>
      <c r="AA21" s="12">
        <v>-18.2</v>
      </c>
      <c r="AB21" s="12">
        <v>-47.9</v>
      </c>
      <c r="AC21" s="12">
        <v>-18.2</v>
      </c>
      <c r="AD21" s="12">
        <v>-39.4</v>
      </c>
      <c r="AE21" s="40">
        <v>-58400000</v>
      </c>
      <c r="AF21" s="41">
        <v>-50000000</v>
      </c>
      <c r="AG21" s="41">
        <v>-41100000</v>
      </c>
    </row>
    <row r="22" spans="1:33" ht="15.9" customHeight="1" x14ac:dyDescent="0.5">
      <c r="A22" s="42" t="s">
        <v>72</v>
      </c>
      <c r="B22" s="12">
        <v>-5.7</v>
      </c>
      <c r="C22" s="12">
        <v>-11.8</v>
      </c>
      <c r="D22" s="12">
        <v>7.1</v>
      </c>
      <c r="E22" s="12">
        <v>-0.8</v>
      </c>
      <c r="F22" s="12">
        <v>11.2</v>
      </c>
      <c r="G22" s="12">
        <v>15</v>
      </c>
      <c r="H22" s="12">
        <v>15.6</v>
      </c>
      <c r="I22" s="12">
        <v>19.399999999999999</v>
      </c>
      <c r="J22" s="12">
        <v>17.8</v>
      </c>
      <c r="K22" s="12">
        <v>15.3</v>
      </c>
      <c r="L22" s="12">
        <v>22.3</v>
      </c>
      <c r="M22" s="12">
        <v>6.6</v>
      </c>
      <c r="N22" s="40">
        <v>17900000</v>
      </c>
      <c r="O22" s="40">
        <v>21200000</v>
      </c>
      <c r="P22" s="40">
        <v>26900000</v>
      </c>
      <c r="Q22" s="40">
        <v>-15500000</v>
      </c>
      <c r="R22" s="41">
        <v>2500000</v>
      </c>
      <c r="S22" s="41">
        <v>2700000</v>
      </c>
      <c r="T22" s="41">
        <v>-1300000</v>
      </c>
      <c r="U22" s="41">
        <v>-13600000</v>
      </c>
      <c r="V22" s="40">
        <v>1100000</v>
      </c>
      <c r="W22" s="40">
        <v>2600000</v>
      </c>
      <c r="X22" s="40">
        <v>2800000</v>
      </c>
      <c r="Y22" s="40">
        <v>16800000</v>
      </c>
      <c r="Z22" s="7"/>
      <c r="AA22" s="12">
        <v>-10.6</v>
      </c>
      <c r="AB22" s="12">
        <v>-11.2</v>
      </c>
      <c r="AC22" s="12">
        <v>61.2</v>
      </c>
      <c r="AD22" s="12">
        <v>62</v>
      </c>
      <c r="AE22" s="40">
        <v>50500000</v>
      </c>
      <c r="AF22" s="41">
        <v>-9700000</v>
      </c>
      <c r="AG22" s="41">
        <v>23300000</v>
      </c>
    </row>
    <row r="23" spans="1:33" ht="15" customHeight="1" x14ac:dyDescent="0.5">
      <c r="A23" s="39" t="s">
        <v>76</v>
      </c>
      <c r="B23" s="12">
        <v>-2.8</v>
      </c>
      <c r="C23" s="12">
        <v>-5.7</v>
      </c>
      <c r="D23" s="12">
        <v>4.5999999999999996</v>
      </c>
      <c r="E23" s="12">
        <v>2.2000000000000002</v>
      </c>
      <c r="F23" s="12">
        <v>-5.2</v>
      </c>
      <c r="G23" s="12">
        <v>3.4</v>
      </c>
      <c r="H23" s="12">
        <v>-0.6</v>
      </c>
      <c r="I23" s="12">
        <v>8.8000000000000007</v>
      </c>
      <c r="J23" s="12">
        <v>-7.8</v>
      </c>
      <c r="K23" s="12">
        <v>-5</v>
      </c>
      <c r="L23" s="12">
        <v>3.9</v>
      </c>
      <c r="M23" s="12">
        <v>-11</v>
      </c>
      <c r="N23" s="40">
        <v>10100000</v>
      </c>
      <c r="O23" s="40">
        <v>2100000</v>
      </c>
      <c r="P23" s="40">
        <v>-7500000</v>
      </c>
      <c r="Q23" s="40">
        <v>2900000</v>
      </c>
      <c r="R23" s="40">
        <v>-1000000</v>
      </c>
      <c r="S23" s="40">
        <v>2400000</v>
      </c>
      <c r="T23" s="41">
        <v>8900000</v>
      </c>
      <c r="U23" s="41">
        <v>2700000</v>
      </c>
      <c r="V23" s="40">
        <v>-300000</v>
      </c>
      <c r="W23" s="40">
        <v>7200000</v>
      </c>
      <c r="X23" s="40">
        <v>500000</v>
      </c>
      <c r="Y23" s="40">
        <v>-6200000</v>
      </c>
      <c r="Z23" s="7"/>
      <c r="AA23" s="12">
        <v>16.2</v>
      </c>
      <c r="AB23" s="12">
        <v>-1.7</v>
      </c>
      <c r="AC23" s="12">
        <v>6.4</v>
      </c>
      <c r="AD23" s="12">
        <v>-19.899999999999999</v>
      </c>
      <c r="AE23" s="40">
        <v>7600000</v>
      </c>
      <c r="AF23" s="41">
        <v>13000000</v>
      </c>
      <c r="AG23" s="41">
        <v>1200000</v>
      </c>
    </row>
    <row r="24" spans="1:33" ht="15" customHeight="1" x14ac:dyDescent="0.5">
      <c r="A24" s="39" t="s">
        <v>77</v>
      </c>
      <c r="B24" s="12">
        <v>8.8000000000000007</v>
      </c>
      <c r="C24" s="12">
        <v>35.700000000000003</v>
      </c>
      <c r="D24" s="12">
        <v>-3.9</v>
      </c>
      <c r="E24" s="12">
        <v>-0.3</v>
      </c>
      <c r="F24" s="12">
        <v>10</v>
      </c>
      <c r="G24" s="12">
        <v>0.5</v>
      </c>
      <c r="H24" s="12">
        <v>-1</v>
      </c>
      <c r="I24" s="12">
        <v>13.5</v>
      </c>
      <c r="J24" s="12">
        <v>-9.9</v>
      </c>
      <c r="K24" s="12">
        <v>-14.8</v>
      </c>
      <c r="L24" s="12">
        <v>2</v>
      </c>
      <c r="M24" s="12">
        <v>12.9</v>
      </c>
      <c r="N24" s="40">
        <v>6300000</v>
      </c>
      <c r="O24" s="40">
        <v>-14600000</v>
      </c>
      <c r="P24" s="40">
        <v>11100000</v>
      </c>
      <c r="Q24" s="40">
        <v>-37400000</v>
      </c>
      <c r="R24" s="40">
        <v>14700000</v>
      </c>
      <c r="S24" s="40">
        <v>-5600000</v>
      </c>
      <c r="T24" s="41">
        <v>-6700000</v>
      </c>
      <c r="U24" s="41">
        <v>2300000</v>
      </c>
      <c r="V24" s="40">
        <v>25600000</v>
      </c>
      <c r="W24" s="40">
        <v>-33200000</v>
      </c>
      <c r="X24" s="40">
        <v>-1700000</v>
      </c>
      <c r="Y24" s="40">
        <v>-11500000</v>
      </c>
      <c r="Z24" s="7"/>
      <c r="AA24" s="12">
        <v>34</v>
      </c>
      <c r="AB24" s="12">
        <v>40.299999999999997</v>
      </c>
      <c r="AC24" s="12">
        <v>23</v>
      </c>
      <c r="AD24" s="12">
        <v>-9.8000000000000007</v>
      </c>
      <c r="AE24" s="40">
        <v>-34600000</v>
      </c>
      <c r="AF24" s="41">
        <v>4700000</v>
      </c>
      <c r="AG24" s="41">
        <v>-20800000</v>
      </c>
    </row>
    <row r="25" spans="1:33" ht="15" customHeight="1" x14ac:dyDescent="0.5">
      <c r="A25" s="39" t="s">
        <v>78</v>
      </c>
      <c r="B25" s="12">
        <v>-26.2</v>
      </c>
      <c r="C25" s="12">
        <v>15.3</v>
      </c>
      <c r="D25" s="12">
        <v>18.100000000000001</v>
      </c>
      <c r="E25" s="12">
        <v>17.8</v>
      </c>
      <c r="F25" s="12">
        <v>-45.9</v>
      </c>
      <c r="G25" s="12">
        <v>21.1</v>
      </c>
      <c r="H25" s="12">
        <v>21.7</v>
      </c>
      <c r="I25" s="12">
        <v>22.2</v>
      </c>
      <c r="J25" s="12">
        <v>-59.7</v>
      </c>
      <c r="K25" s="12">
        <v>29.4</v>
      </c>
      <c r="L25" s="12">
        <v>22.2</v>
      </c>
      <c r="M25" s="12">
        <v>19.8</v>
      </c>
      <c r="N25" s="40">
        <v>-70600000</v>
      </c>
      <c r="O25" s="40">
        <v>33000000</v>
      </c>
      <c r="P25" s="40">
        <v>30800000</v>
      </c>
      <c r="Q25" s="40">
        <v>30300000</v>
      </c>
      <c r="R25" s="40">
        <v>-94500000</v>
      </c>
      <c r="S25" s="40">
        <v>29300000</v>
      </c>
      <c r="T25" s="41">
        <v>29300000</v>
      </c>
      <c r="U25" s="41">
        <v>29100000</v>
      </c>
      <c r="V25" s="40">
        <v>-91600000</v>
      </c>
      <c r="W25" s="40">
        <v>26500000</v>
      </c>
      <c r="X25" s="40">
        <v>19900000</v>
      </c>
      <c r="Y25" s="40">
        <v>22600000</v>
      </c>
      <c r="Z25" s="7"/>
      <c r="AA25" s="12">
        <v>14.4</v>
      </c>
      <c r="AB25" s="12">
        <v>25</v>
      </c>
      <c r="AC25" s="12">
        <v>19.100000000000001</v>
      </c>
      <c r="AD25" s="12">
        <v>11.7</v>
      </c>
      <c r="AE25" s="40">
        <v>23500000</v>
      </c>
      <c r="AF25" s="41">
        <v>-6800000</v>
      </c>
      <c r="AG25" s="41">
        <v>-22600000</v>
      </c>
    </row>
    <row r="26" spans="1:33" ht="15" customHeight="1" x14ac:dyDescent="0.5">
      <c r="A26" s="39" t="s">
        <v>81</v>
      </c>
      <c r="B26" s="12">
        <v>26.7</v>
      </c>
      <c r="C26" s="12">
        <v>19.7</v>
      </c>
      <c r="D26" s="12">
        <v>14.4</v>
      </c>
      <c r="E26" s="12">
        <v>5.6</v>
      </c>
      <c r="F26" s="12">
        <v>18.600000000000001</v>
      </c>
      <c r="G26" s="12">
        <v>9.4</v>
      </c>
      <c r="H26" s="12">
        <v>26.7</v>
      </c>
      <c r="I26" s="12">
        <v>14</v>
      </c>
      <c r="J26" s="12">
        <v>22.2</v>
      </c>
      <c r="K26" s="12">
        <v>6.5</v>
      </c>
      <c r="L26" s="12">
        <v>14.7</v>
      </c>
      <c r="M26" s="12">
        <v>11.7</v>
      </c>
      <c r="N26" s="40">
        <v>28900000</v>
      </c>
      <c r="O26" s="40">
        <v>15500000</v>
      </c>
      <c r="P26" s="40">
        <v>12200000</v>
      </c>
      <c r="Q26" s="40">
        <v>3200000</v>
      </c>
      <c r="R26" s="40">
        <v>19500000</v>
      </c>
      <c r="S26" s="40">
        <v>-200000</v>
      </c>
      <c r="T26" s="41">
        <v>6800000</v>
      </c>
      <c r="U26" s="41">
        <v>-500000</v>
      </c>
      <c r="V26" s="40">
        <v>24700000</v>
      </c>
      <c r="W26" s="40">
        <v>6600000</v>
      </c>
      <c r="X26" s="40">
        <v>200000</v>
      </c>
      <c r="Y26" s="40">
        <v>-9900000</v>
      </c>
      <c r="Z26" s="7"/>
      <c r="AA26" s="12">
        <v>64.3</v>
      </c>
      <c r="AB26" s="12">
        <v>66.400000000000006</v>
      </c>
      <c r="AC26" s="12">
        <v>68.7</v>
      </c>
      <c r="AD26" s="12">
        <v>55.1</v>
      </c>
      <c r="AE26" s="40">
        <v>59800000</v>
      </c>
      <c r="AF26" s="41">
        <v>25600000</v>
      </c>
      <c r="AG26" s="41">
        <v>21600000</v>
      </c>
    </row>
    <row r="27" spans="1:33" ht="15" customHeight="1" x14ac:dyDescent="0.5">
      <c r="A27" s="39" t="s">
        <v>108</v>
      </c>
      <c r="B27" s="12">
        <v>0.2</v>
      </c>
      <c r="C27" s="12">
        <v>3.2</v>
      </c>
      <c r="D27" s="12">
        <v>0.5</v>
      </c>
      <c r="E27" s="12">
        <v>8.3000000000000007</v>
      </c>
      <c r="F27" s="12">
        <v>-13.2</v>
      </c>
      <c r="G27" s="12">
        <v>-14</v>
      </c>
      <c r="H27" s="12">
        <v>-18.399999999999999</v>
      </c>
      <c r="I27" s="12">
        <v>-16.8</v>
      </c>
      <c r="J27" s="12">
        <v>-16.5</v>
      </c>
      <c r="K27" s="12">
        <v>-9.6999999999999993</v>
      </c>
      <c r="L27" s="12">
        <v>-16.399999999999999</v>
      </c>
      <c r="M27" s="12">
        <v>-30.3</v>
      </c>
      <c r="N27" s="40">
        <v>-34100000</v>
      </c>
      <c r="O27" s="40">
        <v>-26400000</v>
      </c>
      <c r="P27" s="40">
        <v>-27600000</v>
      </c>
      <c r="Q27" s="40">
        <v>-21100000</v>
      </c>
      <c r="R27" s="40">
        <v>-2300000</v>
      </c>
      <c r="S27" s="40">
        <v>-3600000</v>
      </c>
      <c r="T27" s="41">
        <v>-7300000</v>
      </c>
      <c r="U27" s="41">
        <v>-4700000</v>
      </c>
      <c r="V27" s="40">
        <v>-4700000</v>
      </c>
      <c r="W27" s="40">
        <v>-2900000</v>
      </c>
      <c r="X27" s="40">
        <v>-3000000</v>
      </c>
      <c r="Y27" s="40">
        <v>9100000</v>
      </c>
      <c r="Z27" s="7"/>
      <c r="AA27" s="12">
        <v>-4.4000000000000004</v>
      </c>
      <c r="AB27" s="12">
        <v>12.2</v>
      </c>
      <c r="AC27" s="12">
        <v>-62.4</v>
      </c>
      <c r="AD27" s="12">
        <v>-72.900000000000006</v>
      </c>
      <c r="AE27" s="40">
        <v>-109200000</v>
      </c>
      <c r="AF27" s="41">
        <v>-17900000</v>
      </c>
      <c r="AG27" s="41">
        <v>-1500000</v>
      </c>
    </row>
    <row r="28" spans="1:33" ht="15" customHeight="1" x14ac:dyDescent="0.5">
      <c r="A28" s="42" t="s">
        <v>109</v>
      </c>
      <c r="B28" s="7"/>
      <c r="C28" s="7"/>
      <c r="D28" s="7"/>
      <c r="E28" s="7"/>
      <c r="F28" s="7"/>
      <c r="G28" s="7"/>
      <c r="H28" s="7"/>
      <c r="I28" s="7"/>
      <c r="J28" s="7"/>
      <c r="K28" s="7"/>
      <c r="L28" s="7"/>
      <c r="M28" s="7"/>
      <c r="N28" s="7"/>
      <c r="O28" s="7"/>
      <c r="P28" s="7"/>
      <c r="Q28" s="7"/>
      <c r="R28" s="40">
        <v>-20300000</v>
      </c>
      <c r="S28" s="40">
        <v>-23600000</v>
      </c>
      <c r="T28" s="41">
        <v>-28700000</v>
      </c>
      <c r="U28" s="41">
        <v>-13800000</v>
      </c>
      <c r="V28" s="41">
        <v>-19900000</v>
      </c>
      <c r="W28" s="41">
        <v>-15400000</v>
      </c>
      <c r="X28" s="41">
        <v>-19100000</v>
      </c>
      <c r="Y28" s="41">
        <v>-11000000</v>
      </c>
      <c r="Z28" s="7"/>
      <c r="AA28" s="7"/>
      <c r="AB28" s="7"/>
      <c r="AC28" s="7"/>
      <c r="AD28" s="7"/>
      <c r="AE28" s="7"/>
      <c r="AF28" s="41">
        <v>-86400000</v>
      </c>
      <c r="AG28" s="41">
        <v>-65400000</v>
      </c>
    </row>
    <row r="29" spans="1:33" ht="15" customHeight="1" x14ac:dyDescent="0.5">
      <c r="A29" s="39" t="s">
        <v>110</v>
      </c>
      <c r="B29" s="12">
        <v>0</v>
      </c>
      <c r="C29" s="12">
        <v>0</v>
      </c>
      <c r="D29" s="12">
        <v>0</v>
      </c>
      <c r="E29" s="12">
        <v>0</v>
      </c>
      <c r="F29" s="12">
        <v>13.8</v>
      </c>
      <c r="G29" s="12">
        <v>14.7</v>
      </c>
      <c r="H29" s="12">
        <v>16.899999999999999</v>
      </c>
      <c r="I29" s="12">
        <v>9.9</v>
      </c>
      <c r="J29" s="12">
        <v>9.1999999999999993</v>
      </c>
      <c r="K29" s="12">
        <v>7.4</v>
      </c>
      <c r="L29" s="12">
        <v>2.7</v>
      </c>
      <c r="M29" s="12">
        <v>3.2</v>
      </c>
      <c r="N29" s="40">
        <v>1600000</v>
      </c>
      <c r="O29" s="40">
        <v>0</v>
      </c>
      <c r="P29" s="40">
        <v>1200000</v>
      </c>
      <c r="Q29" s="40">
        <v>2300000</v>
      </c>
      <c r="R29" s="40">
        <v>900000</v>
      </c>
      <c r="S29" s="40">
        <v>2400000</v>
      </c>
      <c r="T29" s="41">
        <v>4900000</v>
      </c>
      <c r="U29" s="41">
        <v>500000</v>
      </c>
      <c r="V29" s="40">
        <v>0</v>
      </c>
      <c r="W29" s="40">
        <v>0</v>
      </c>
      <c r="X29" s="41">
        <v>100000</v>
      </c>
      <c r="Y29" s="41">
        <v>1000000</v>
      </c>
      <c r="Z29" s="7"/>
      <c r="AA29" s="12">
        <v>0</v>
      </c>
      <c r="AB29" s="12">
        <v>0</v>
      </c>
      <c r="AC29" s="12">
        <v>55.3</v>
      </c>
      <c r="AD29" s="12">
        <v>22.5</v>
      </c>
      <c r="AE29" s="40">
        <v>5100000</v>
      </c>
      <c r="AF29" s="41">
        <v>8700000</v>
      </c>
      <c r="AG29" s="41">
        <v>1100000</v>
      </c>
    </row>
    <row r="30" spans="1:33" ht="15" customHeight="1" x14ac:dyDescent="0.5">
      <c r="A30" s="39" t="s">
        <v>111</v>
      </c>
      <c r="B30" s="10">
        <v>0</v>
      </c>
      <c r="C30" s="10">
        <v>0</v>
      </c>
      <c r="D30" s="10">
        <v>0</v>
      </c>
      <c r="E30" s="10">
        <v>0</v>
      </c>
      <c r="F30" s="10">
        <v>0</v>
      </c>
      <c r="G30" s="10">
        <v>0</v>
      </c>
      <c r="H30" s="10">
        <v>0</v>
      </c>
      <c r="I30" s="10">
        <v>0</v>
      </c>
      <c r="J30" s="10">
        <v>0</v>
      </c>
      <c r="K30" s="10">
        <v>0</v>
      </c>
      <c r="L30" s="10">
        <v>0</v>
      </c>
      <c r="M30" s="10">
        <v>0</v>
      </c>
      <c r="N30" s="44">
        <v>0</v>
      </c>
      <c r="O30" s="44">
        <v>0</v>
      </c>
      <c r="P30" s="44">
        <v>0</v>
      </c>
      <c r="Q30" s="44">
        <v>-32000000</v>
      </c>
      <c r="R30" s="44">
        <v>0</v>
      </c>
      <c r="S30" s="44">
        <v>0</v>
      </c>
      <c r="T30" s="44">
        <v>0</v>
      </c>
      <c r="U30" s="44">
        <v>0</v>
      </c>
      <c r="V30" s="44">
        <v>0</v>
      </c>
      <c r="W30" s="44">
        <v>0</v>
      </c>
      <c r="X30" s="44">
        <v>0</v>
      </c>
      <c r="Y30" s="44">
        <v>-28100000</v>
      </c>
      <c r="Z30" s="7"/>
      <c r="AA30" s="10">
        <v>0</v>
      </c>
      <c r="AB30" s="10">
        <v>0</v>
      </c>
      <c r="AC30" s="10">
        <v>0</v>
      </c>
      <c r="AD30" s="10">
        <v>0</v>
      </c>
      <c r="AE30" s="44">
        <v>-32000000</v>
      </c>
      <c r="AF30" s="45">
        <v>0</v>
      </c>
      <c r="AG30" s="45">
        <v>-28100000</v>
      </c>
    </row>
    <row r="31" spans="1:33" ht="15" customHeight="1" x14ac:dyDescent="0.5">
      <c r="A31" s="35" t="s">
        <v>112</v>
      </c>
      <c r="B31" s="15">
        <v>61.8</v>
      </c>
      <c r="C31" s="15">
        <v>111.9</v>
      </c>
      <c r="D31" s="15">
        <v>128</v>
      </c>
      <c r="E31" s="15">
        <v>123.7</v>
      </c>
      <c r="F31" s="15">
        <f t="shared" ref="F31:P31" si="0">SUM(F6:F29)</f>
        <v>63.199999999999989</v>
      </c>
      <c r="G31" s="15">
        <f t="shared" si="0"/>
        <v>128.79999999999998</v>
      </c>
      <c r="H31" s="15">
        <f t="shared" si="0"/>
        <v>149.70000000000002</v>
      </c>
      <c r="I31" s="15">
        <f t="shared" si="0"/>
        <v>186.79999999999998</v>
      </c>
      <c r="J31" s="15">
        <f t="shared" si="0"/>
        <v>53.299999999999983</v>
      </c>
      <c r="K31" s="15">
        <f t="shared" si="0"/>
        <v>145.89999999999998</v>
      </c>
      <c r="L31" s="15">
        <f t="shared" si="0"/>
        <v>200.89999999999998</v>
      </c>
      <c r="M31" s="15">
        <f t="shared" si="0"/>
        <v>170.7</v>
      </c>
      <c r="N31" s="46">
        <f t="shared" si="0"/>
        <v>115700000</v>
      </c>
      <c r="O31" s="46">
        <f t="shared" si="0"/>
        <v>219900000</v>
      </c>
      <c r="P31" s="46">
        <f t="shared" si="0"/>
        <v>231500000</v>
      </c>
      <c r="Q31" s="46">
        <f t="shared" ref="Q31:X31" si="1">SUM(Q6:Q30)</f>
        <v>162700000</v>
      </c>
      <c r="R31" s="46">
        <f t="shared" si="1"/>
        <v>141400000</v>
      </c>
      <c r="S31" s="46">
        <f t="shared" si="1"/>
        <v>209870000</v>
      </c>
      <c r="T31" s="46">
        <f t="shared" si="1"/>
        <v>251442000</v>
      </c>
      <c r="U31" s="46">
        <f t="shared" si="1"/>
        <v>194600000</v>
      </c>
      <c r="V31" s="46">
        <f t="shared" si="1"/>
        <v>139894000</v>
      </c>
      <c r="W31" s="46">
        <f t="shared" si="1"/>
        <v>187600000</v>
      </c>
      <c r="X31" s="46">
        <f t="shared" si="1"/>
        <v>255900000</v>
      </c>
      <c r="Y31" s="46">
        <f t="shared" ref="Y31" si="2">SUM(Y6:Y30)</f>
        <v>200300000</v>
      </c>
      <c r="Z31" s="7"/>
      <c r="AA31" s="15">
        <v>330.3</v>
      </c>
      <c r="AB31" s="15">
        <v>425.4</v>
      </c>
      <c r="AC31" s="15">
        <v>528.5</v>
      </c>
      <c r="AD31" s="15">
        <v>570.79999999999995</v>
      </c>
      <c r="AE31" s="46">
        <v>729800000</v>
      </c>
      <c r="AF31" s="47">
        <v>797312000</v>
      </c>
      <c r="AG31" s="47">
        <v>783700000</v>
      </c>
    </row>
    <row r="32" spans="1:33" ht="15" customHeight="1" x14ac:dyDescent="0.5">
      <c r="A32" s="35" t="s">
        <v>113</v>
      </c>
      <c r="B32" s="30"/>
      <c r="C32" s="30"/>
      <c r="D32" s="30"/>
      <c r="E32" s="30"/>
      <c r="F32" s="30"/>
      <c r="G32" s="30"/>
      <c r="H32" s="30"/>
      <c r="I32" s="30"/>
      <c r="J32" s="30"/>
      <c r="K32" s="30"/>
      <c r="L32" s="30"/>
      <c r="M32" s="30"/>
      <c r="N32" s="30"/>
      <c r="O32" s="30"/>
      <c r="P32" s="30"/>
      <c r="Q32" s="30"/>
      <c r="R32" s="30"/>
      <c r="S32" s="30"/>
      <c r="T32" s="30"/>
      <c r="U32" s="30"/>
      <c r="V32" s="30"/>
      <c r="W32" s="30"/>
      <c r="X32" s="7"/>
      <c r="Y32" s="7"/>
      <c r="Z32" s="7"/>
      <c r="AA32" s="30"/>
      <c r="AB32" s="30"/>
      <c r="AC32" s="30"/>
      <c r="AD32" s="30"/>
      <c r="AE32" s="30"/>
      <c r="AF32" s="30"/>
      <c r="AG32" s="30"/>
    </row>
    <row r="33" spans="1:33" ht="15" customHeight="1" x14ac:dyDescent="0.5">
      <c r="A33" s="36" t="s">
        <v>114</v>
      </c>
      <c r="B33" s="12">
        <v>-9.9</v>
      </c>
      <c r="C33" s="12">
        <v>-9.6999999999999993</v>
      </c>
      <c r="D33" s="12">
        <v>-8</v>
      </c>
      <c r="E33" s="12">
        <v>-35.4</v>
      </c>
      <c r="F33" s="12">
        <v>-29.7</v>
      </c>
      <c r="G33" s="12">
        <v>-33.700000000000003</v>
      </c>
      <c r="H33" s="12">
        <v>-47.2</v>
      </c>
      <c r="I33" s="12">
        <v>-25.5</v>
      </c>
      <c r="J33" s="12">
        <v>-27.8</v>
      </c>
      <c r="K33" s="12">
        <v>-26.1</v>
      </c>
      <c r="L33" s="12">
        <v>-13.9</v>
      </c>
      <c r="M33" s="12">
        <v>-12.3</v>
      </c>
      <c r="N33" s="40">
        <v>-6900000</v>
      </c>
      <c r="O33" s="40">
        <v>-3900000</v>
      </c>
      <c r="P33" s="40">
        <v>-10000000</v>
      </c>
      <c r="Q33" s="40">
        <v>-1300000</v>
      </c>
      <c r="R33" s="40">
        <v>-10700000</v>
      </c>
      <c r="S33" s="40">
        <v>-4000000</v>
      </c>
      <c r="T33" s="40">
        <v>-6200000</v>
      </c>
      <c r="U33" s="40">
        <v>-12900000</v>
      </c>
      <c r="V33" s="40">
        <v>-1900000</v>
      </c>
      <c r="W33" s="40">
        <v>-3000000</v>
      </c>
      <c r="X33" s="40">
        <v>-9400000</v>
      </c>
      <c r="Y33" s="40">
        <v>-10000000</v>
      </c>
      <c r="Z33" s="7"/>
      <c r="AA33" s="12">
        <v>-25.3</v>
      </c>
      <c r="AB33" s="12">
        <v>-63</v>
      </c>
      <c r="AC33" s="12">
        <v>-136.1</v>
      </c>
      <c r="AD33" s="12">
        <v>-80.099999999999994</v>
      </c>
      <c r="AE33" s="40">
        <v>-22100000</v>
      </c>
      <c r="AF33" s="41">
        <v>-33800000</v>
      </c>
      <c r="AG33" s="41">
        <v>-24300000</v>
      </c>
    </row>
    <row r="34" spans="1:33" ht="15" customHeight="1" x14ac:dyDescent="0.5">
      <c r="A34" s="36" t="s">
        <v>115</v>
      </c>
      <c r="B34" s="12">
        <v>0</v>
      </c>
      <c r="C34" s="12">
        <v>0</v>
      </c>
      <c r="D34" s="12">
        <v>0</v>
      </c>
      <c r="E34" s="12">
        <v>0</v>
      </c>
      <c r="F34" s="12">
        <v>-172.1</v>
      </c>
      <c r="G34" s="12">
        <v>0.5</v>
      </c>
      <c r="H34" s="12">
        <v>0</v>
      </c>
      <c r="I34" s="12">
        <v>-2.2999999999999998</v>
      </c>
      <c r="J34" s="12">
        <v>0</v>
      </c>
      <c r="K34" s="12">
        <v>0</v>
      </c>
      <c r="L34" s="12">
        <v>0</v>
      </c>
      <c r="M34" s="12">
        <v>0</v>
      </c>
      <c r="N34" s="40">
        <v>-125400000</v>
      </c>
      <c r="O34" s="40">
        <v>0</v>
      </c>
      <c r="P34" s="40">
        <v>100000</v>
      </c>
      <c r="Q34" s="40">
        <v>-14700000</v>
      </c>
      <c r="R34" s="40">
        <v>0</v>
      </c>
      <c r="S34" s="40">
        <v>0</v>
      </c>
      <c r="T34" s="40">
        <v>0</v>
      </c>
      <c r="U34" s="40">
        <v>-75400000</v>
      </c>
      <c r="V34" s="40">
        <v>0</v>
      </c>
      <c r="W34" s="40">
        <v>0</v>
      </c>
      <c r="X34" s="40">
        <v>0</v>
      </c>
      <c r="Y34" s="40">
        <v>0</v>
      </c>
      <c r="Z34" s="7"/>
      <c r="AA34" s="12">
        <v>0</v>
      </c>
      <c r="AB34" s="12">
        <v>0</v>
      </c>
      <c r="AC34" s="12">
        <v>-173.9</v>
      </c>
      <c r="AD34" s="12">
        <v>0</v>
      </c>
      <c r="AE34" s="40">
        <v>-140000000</v>
      </c>
      <c r="AF34" s="41">
        <v>-75400000</v>
      </c>
      <c r="AG34" s="41">
        <v>0</v>
      </c>
    </row>
    <row r="35" spans="1:33" ht="16.649999999999999" customHeight="1" x14ac:dyDescent="0.5">
      <c r="A35" s="48" t="s">
        <v>116</v>
      </c>
      <c r="B35" s="49">
        <v>-2.5</v>
      </c>
      <c r="C35" s="49">
        <v>0</v>
      </c>
      <c r="D35" s="49">
        <v>-0.4</v>
      </c>
      <c r="E35" s="49">
        <v>-0.1</v>
      </c>
      <c r="F35" s="49">
        <v>0</v>
      </c>
      <c r="G35" s="49">
        <v>0</v>
      </c>
      <c r="H35" s="49">
        <v>0</v>
      </c>
      <c r="I35" s="49">
        <v>0</v>
      </c>
      <c r="J35" s="49">
        <v>0</v>
      </c>
      <c r="K35" s="49">
        <v>0</v>
      </c>
      <c r="L35" s="49">
        <v>0</v>
      </c>
      <c r="M35" s="49">
        <v>0</v>
      </c>
      <c r="N35" s="41">
        <v>0</v>
      </c>
      <c r="O35" s="41">
        <v>0</v>
      </c>
      <c r="P35" s="41">
        <v>0</v>
      </c>
      <c r="Q35" s="41">
        <v>0</v>
      </c>
      <c r="R35" s="41">
        <v>-400000</v>
      </c>
      <c r="S35" s="41">
        <v>-700000</v>
      </c>
      <c r="T35" s="41">
        <v>0</v>
      </c>
      <c r="U35" s="41">
        <v>0</v>
      </c>
      <c r="V35" s="41">
        <v>0</v>
      </c>
      <c r="W35" s="41">
        <v>0</v>
      </c>
      <c r="X35" s="41">
        <v>0</v>
      </c>
      <c r="Y35" s="41">
        <v>0</v>
      </c>
      <c r="AA35" s="49">
        <v>-0.8</v>
      </c>
      <c r="AB35" s="49">
        <v>-3</v>
      </c>
      <c r="AC35" s="49">
        <v>0</v>
      </c>
      <c r="AD35" s="49">
        <v>0</v>
      </c>
      <c r="AE35" s="40">
        <v>0</v>
      </c>
      <c r="AF35" s="41">
        <v>-1100000</v>
      </c>
      <c r="AG35" s="41">
        <v>-300000</v>
      </c>
    </row>
    <row r="36" spans="1:33" ht="15" customHeight="1" x14ac:dyDescent="0.5">
      <c r="A36" s="36" t="s">
        <v>117</v>
      </c>
      <c r="B36" s="12">
        <v>-180.8</v>
      </c>
      <c r="C36" s="12">
        <v>-315.10000000000002</v>
      </c>
      <c r="D36" s="12">
        <v>-168.4</v>
      </c>
      <c r="E36" s="12">
        <v>-191.1</v>
      </c>
      <c r="F36" s="12">
        <v>-153</v>
      </c>
      <c r="G36" s="12">
        <v>-236.7</v>
      </c>
      <c r="H36" s="12">
        <v>-193</v>
      </c>
      <c r="I36" s="12">
        <v>-192.7</v>
      </c>
      <c r="J36" s="12">
        <v>-120.5</v>
      </c>
      <c r="K36" s="12">
        <v>-308.7</v>
      </c>
      <c r="L36" s="12">
        <v>-111.9</v>
      </c>
      <c r="M36" s="12">
        <v>-215</v>
      </c>
      <c r="N36" s="40">
        <v>-513900000</v>
      </c>
      <c r="O36" s="40">
        <v>-179800000</v>
      </c>
      <c r="P36" s="40">
        <v>-366900000</v>
      </c>
      <c r="Q36" s="40">
        <v>-77800000</v>
      </c>
      <c r="R36" s="40">
        <v>-81600000</v>
      </c>
      <c r="S36" s="40">
        <v>-219900000</v>
      </c>
      <c r="T36" s="41">
        <v>-138400000</v>
      </c>
      <c r="U36" s="41">
        <v>-131300000</v>
      </c>
      <c r="V36" s="40">
        <v>-30900000</v>
      </c>
      <c r="W36" s="40">
        <v>-17000000</v>
      </c>
      <c r="X36" s="40">
        <v>-64700000</v>
      </c>
      <c r="Y36" s="40">
        <v>-96100000</v>
      </c>
      <c r="Z36" s="7"/>
      <c r="AA36" s="12">
        <v>0</v>
      </c>
      <c r="AB36" s="12">
        <v>-855.4</v>
      </c>
      <c r="AC36" s="12">
        <v>-775.4</v>
      </c>
      <c r="AD36" s="12">
        <v>-756.1</v>
      </c>
      <c r="AE36" s="40">
        <v>-1138400000</v>
      </c>
      <c r="AF36" s="41">
        <v>-571200000</v>
      </c>
      <c r="AG36" s="41">
        <v>-208700000</v>
      </c>
    </row>
    <row r="37" spans="1:33" ht="15" customHeight="1" x14ac:dyDescent="0.5">
      <c r="A37" s="36" t="s">
        <v>118</v>
      </c>
      <c r="B37" s="12">
        <v>0</v>
      </c>
      <c r="C37" s="12">
        <v>3.1</v>
      </c>
      <c r="D37" s="12">
        <v>58.5</v>
      </c>
      <c r="E37" s="12">
        <v>9.6</v>
      </c>
      <c r="F37" s="12">
        <v>110.2</v>
      </c>
      <c r="G37" s="12">
        <v>70.8</v>
      </c>
      <c r="H37" s="12">
        <v>160</v>
      </c>
      <c r="I37" s="12">
        <v>115.1</v>
      </c>
      <c r="J37" s="12">
        <v>65.099999999999994</v>
      </c>
      <c r="K37" s="12">
        <v>80.2</v>
      </c>
      <c r="L37" s="12">
        <v>37.700000000000003</v>
      </c>
      <c r="M37" s="12">
        <v>15.8</v>
      </c>
      <c r="N37" s="40">
        <v>114200000</v>
      </c>
      <c r="O37" s="40">
        <v>57000000</v>
      </c>
      <c r="P37" s="40">
        <v>99100000</v>
      </c>
      <c r="Q37" s="40">
        <v>23300000</v>
      </c>
      <c r="R37" s="40">
        <v>51800000</v>
      </c>
      <c r="S37" s="40">
        <v>64800000</v>
      </c>
      <c r="T37" s="41">
        <v>37600000</v>
      </c>
      <c r="U37" s="41">
        <v>59500000</v>
      </c>
      <c r="V37" s="40">
        <v>152700000</v>
      </c>
      <c r="W37" s="40">
        <v>178900000</v>
      </c>
      <c r="X37" s="40">
        <v>4200000</v>
      </c>
      <c r="Y37" s="40">
        <v>16600000</v>
      </c>
      <c r="Z37" s="7"/>
      <c r="AA37" s="12">
        <v>0</v>
      </c>
      <c r="AB37" s="12">
        <v>71.2</v>
      </c>
      <c r="AC37" s="12">
        <v>456.1</v>
      </c>
      <c r="AD37" s="12">
        <v>198.8</v>
      </c>
      <c r="AE37" s="40">
        <v>293600000</v>
      </c>
      <c r="AF37" s="41">
        <v>213700000</v>
      </c>
      <c r="AG37" s="41">
        <v>352400000</v>
      </c>
    </row>
    <row r="38" spans="1:33" ht="15.9" customHeight="1" x14ac:dyDescent="0.5">
      <c r="A38" s="36" t="s">
        <v>119</v>
      </c>
      <c r="B38" s="12">
        <v>0</v>
      </c>
      <c r="C38" s="12">
        <v>16.399999999999999</v>
      </c>
      <c r="D38" s="12">
        <v>85.5</v>
      </c>
      <c r="E38" s="12">
        <v>110.5</v>
      </c>
      <c r="F38" s="12">
        <v>66.599999999999994</v>
      </c>
      <c r="G38" s="12">
        <v>95</v>
      </c>
      <c r="H38" s="12">
        <v>75.099999999999994</v>
      </c>
      <c r="I38" s="12">
        <v>58.1</v>
      </c>
      <c r="J38" s="12">
        <v>67.7</v>
      </c>
      <c r="K38" s="12">
        <v>71.2</v>
      </c>
      <c r="L38" s="12">
        <v>83</v>
      </c>
      <c r="M38" s="12">
        <v>164.8</v>
      </c>
      <c r="N38" s="40">
        <v>129900000</v>
      </c>
      <c r="O38" s="40">
        <v>134100000</v>
      </c>
      <c r="P38" s="40">
        <v>83900000</v>
      </c>
      <c r="Q38" s="40">
        <v>100800000</v>
      </c>
      <c r="R38" s="40">
        <v>137500000</v>
      </c>
      <c r="S38" s="40">
        <v>101700000</v>
      </c>
      <c r="T38" s="41">
        <v>100600000</v>
      </c>
      <c r="U38" s="41">
        <v>49300000</v>
      </c>
      <c r="V38" s="40">
        <v>77600000</v>
      </c>
      <c r="W38" s="40">
        <v>41800000</v>
      </c>
      <c r="X38" s="40">
        <v>77700000</v>
      </c>
      <c r="Y38" s="40">
        <v>55100000</v>
      </c>
      <c r="Z38" s="7"/>
      <c r="AA38" s="12">
        <v>0</v>
      </c>
      <c r="AB38" s="12">
        <v>212.4</v>
      </c>
      <c r="AC38" s="12">
        <v>294.8</v>
      </c>
      <c r="AD38" s="12">
        <v>386.7</v>
      </c>
      <c r="AE38" s="40">
        <v>448700000</v>
      </c>
      <c r="AF38" s="41">
        <v>389100000</v>
      </c>
      <c r="AG38" s="41">
        <v>252200000</v>
      </c>
    </row>
    <row r="39" spans="1:33" ht="15" customHeight="1" x14ac:dyDescent="0.5">
      <c r="A39" s="36" t="s">
        <v>120</v>
      </c>
      <c r="B39" s="12">
        <v>0</v>
      </c>
      <c r="C39" s="12">
        <v>0</v>
      </c>
      <c r="D39" s="12">
        <v>0</v>
      </c>
      <c r="E39" s="12">
        <v>0</v>
      </c>
      <c r="F39" s="12">
        <v>0</v>
      </c>
      <c r="G39" s="12">
        <v>0</v>
      </c>
      <c r="H39" s="12">
        <v>0</v>
      </c>
      <c r="I39" s="12">
        <v>0</v>
      </c>
      <c r="J39" s="12">
        <v>0</v>
      </c>
      <c r="K39" s="12">
        <v>0</v>
      </c>
      <c r="L39" s="12">
        <v>0</v>
      </c>
      <c r="M39" s="12">
        <v>0</v>
      </c>
      <c r="N39" s="12">
        <v>0</v>
      </c>
      <c r="O39" s="12">
        <v>0</v>
      </c>
      <c r="P39" s="12">
        <v>0</v>
      </c>
      <c r="Q39" s="12">
        <v>0</v>
      </c>
      <c r="R39" s="12">
        <v>0</v>
      </c>
      <c r="S39" s="12">
        <v>0</v>
      </c>
      <c r="T39" s="41">
        <v>10600000</v>
      </c>
      <c r="U39" s="41">
        <v>0</v>
      </c>
      <c r="V39" s="40">
        <v>0</v>
      </c>
      <c r="W39" s="40">
        <v>0</v>
      </c>
      <c r="X39" s="40">
        <v>0</v>
      </c>
      <c r="Y39" s="40">
        <v>0</v>
      </c>
      <c r="AE39" s="7"/>
      <c r="AF39" s="41">
        <v>10600000</v>
      </c>
      <c r="AG39" s="41">
        <v>0</v>
      </c>
    </row>
    <row r="40" spans="1:33" ht="15" customHeight="1" x14ac:dyDescent="0.5">
      <c r="A40" s="43" t="s">
        <v>106</v>
      </c>
      <c r="B40" s="50">
        <v>0.1</v>
      </c>
      <c r="C40" s="50">
        <v>0.8</v>
      </c>
      <c r="D40" s="50">
        <v>1.4</v>
      </c>
      <c r="E40" s="50">
        <v>1.7</v>
      </c>
      <c r="F40" s="50">
        <v>4.7</v>
      </c>
      <c r="G40" s="50">
        <v>6.9</v>
      </c>
      <c r="H40" s="50">
        <v>-3.2</v>
      </c>
      <c r="I40" s="50">
        <v>6.1</v>
      </c>
      <c r="J40" s="50">
        <v>3.8</v>
      </c>
      <c r="K40" s="50">
        <v>5.5</v>
      </c>
      <c r="L40" s="50">
        <v>3.1</v>
      </c>
      <c r="M40" s="50">
        <v>4.7</v>
      </c>
      <c r="N40" s="45">
        <v>3300000</v>
      </c>
      <c r="O40" s="45">
        <v>14200000</v>
      </c>
      <c r="P40" s="45">
        <v>10900000</v>
      </c>
      <c r="Q40" s="45">
        <v>5000000</v>
      </c>
      <c r="R40" s="45">
        <v>4400000</v>
      </c>
      <c r="S40" s="45">
        <v>6200000</v>
      </c>
      <c r="T40" s="45">
        <v>3300000</v>
      </c>
      <c r="U40" s="45">
        <v>5700000</v>
      </c>
      <c r="V40" s="45">
        <v>3300000</v>
      </c>
      <c r="W40" s="45">
        <v>5400000</v>
      </c>
      <c r="X40" s="45">
        <v>2500000</v>
      </c>
      <c r="Y40" s="45">
        <v>12400000</v>
      </c>
      <c r="AA40" s="50">
        <v>2.2000000000000002</v>
      </c>
      <c r="AB40" s="50">
        <v>4</v>
      </c>
      <c r="AC40" s="50">
        <v>14.5</v>
      </c>
      <c r="AD40" s="50">
        <v>17.100000000000001</v>
      </c>
      <c r="AE40" s="44">
        <v>33400000</v>
      </c>
      <c r="AF40" s="45">
        <v>19600000</v>
      </c>
      <c r="AG40" s="45">
        <v>23900000</v>
      </c>
    </row>
    <row r="41" spans="1:33" ht="15" customHeight="1" x14ac:dyDescent="0.5">
      <c r="A41" s="35" t="s">
        <v>121</v>
      </c>
      <c r="B41" s="15">
        <v>-193.1</v>
      </c>
      <c r="C41" s="15">
        <v>-304.5</v>
      </c>
      <c r="D41" s="15">
        <v>-31.4</v>
      </c>
      <c r="E41" s="15">
        <v>-104.8</v>
      </c>
      <c r="F41" s="15">
        <f t="shared" ref="F41:X41" si="3">SUM(F33:F40)</f>
        <v>-173.29999999999998</v>
      </c>
      <c r="G41" s="15">
        <f t="shared" si="3"/>
        <v>-97.19999999999996</v>
      </c>
      <c r="H41" s="15">
        <f t="shared" si="3"/>
        <v>-8.2999999999999936</v>
      </c>
      <c r="I41" s="15">
        <f t="shared" si="3"/>
        <v>-41.2</v>
      </c>
      <c r="J41" s="15">
        <f t="shared" si="3"/>
        <v>-11.700000000000014</v>
      </c>
      <c r="K41" s="15">
        <f t="shared" si="3"/>
        <v>-177.90000000000003</v>
      </c>
      <c r="L41" s="15">
        <f t="shared" si="3"/>
        <v>-2.0000000000000084</v>
      </c>
      <c r="M41" s="15">
        <f t="shared" si="3"/>
        <v>-41.999999999999986</v>
      </c>
      <c r="N41" s="46">
        <f t="shared" si="3"/>
        <v>-398800000</v>
      </c>
      <c r="O41" s="46">
        <f t="shared" si="3"/>
        <v>21600000</v>
      </c>
      <c r="P41" s="46">
        <f t="shared" si="3"/>
        <v>-182900000</v>
      </c>
      <c r="Q41" s="46">
        <f t="shared" si="3"/>
        <v>35300000</v>
      </c>
      <c r="R41" s="46">
        <f t="shared" si="3"/>
        <v>101000000</v>
      </c>
      <c r="S41" s="46">
        <f t="shared" si="3"/>
        <v>-51900000</v>
      </c>
      <c r="T41" s="46">
        <f t="shared" si="3"/>
        <v>7500000</v>
      </c>
      <c r="U41" s="46">
        <f t="shared" si="3"/>
        <v>-105100000</v>
      </c>
      <c r="V41" s="46">
        <f t="shared" si="3"/>
        <v>200800000</v>
      </c>
      <c r="W41" s="46">
        <f t="shared" si="3"/>
        <v>206100000</v>
      </c>
      <c r="X41" s="46">
        <f t="shared" si="3"/>
        <v>10300000</v>
      </c>
      <c r="Y41" s="46">
        <f t="shared" ref="Y41" si="4">SUM(Y33:Y40)</f>
        <v>-22000000</v>
      </c>
      <c r="Z41" s="7"/>
      <c r="AA41" s="15">
        <v>-23.9</v>
      </c>
      <c r="AB41" s="15">
        <v>-633.79999999999995</v>
      </c>
      <c r="AC41" s="15">
        <v>-320</v>
      </c>
      <c r="AD41" s="15">
        <v>-233.6</v>
      </c>
      <c r="AE41" s="46">
        <v>-524800000</v>
      </c>
      <c r="AF41" s="47">
        <v>-48500000</v>
      </c>
      <c r="AG41" s="47">
        <v>395200000</v>
      </c>
    </row>
    <row r="42" spans="1:33" ht="15" customHeight="1" x14ac:dyDescent="0.5">
      <c r="A42" s="35" t="s">
        <v>122</v>
      </c>
      <c r="B42" s="30"/>
      <c r="C42" s="30"/>
      <c r="D42" s="30"/>
      <c r="E42" s="30"/>
      <c r="F42" s="30"/>
      <c r="G42" s="30"/>
      <c r="H42" s="30"/>
      <c r="I42" s="30"/>
      <c r="J42" s="30"/>
      <c r="K42" s="30"/>
      <c r="L42" s="30"/>
      <c r="M42" s="30"/>
      <c r="N42" s="30"/>
      <c r="O42" s="30"/>
      <c r="P42" s="30"/>
      <c r="Q42" s="30"/>
      <c r="R42" s="30"/>
      <c r="S42" s="30"/>
      <c r="T42" s="30"/>
      <c r="U42" s="30"/>
      <c r="V42" s="30"/>
      <c r="W42" s="30"/>
      <c r="X42" s="7"/>
      <c r="Y42" s="7"/>
      <c r="Z42" s="7"/>
      <c r="AA42" s="30"/>
      <c r="AB42" s="30"/>
      <c r="AC42" s="30"/>
      <c r="AD42" s="30"/>
      <c r="AE42" s="30"/>
      <c r="AF42" s="30"/>
      <c r="AG42" s="30"/>
    </row>
    <row r="43" spans="1:33" ht="30.9" customHeight="1" x14ac:dyDescent="0.5">
      <c r="A43" s="36" t="s">
        <v>123</v>
      </c>
      <c r="B43" s="12">
        <v>638.20000000000005</v>
      </c>
      <c r="C43" s="12">
        <v>108.4</v>
      </c>
      <c r="D43" s="12">
        <v>0</v>
      </c>
      <c r="E43" s="12">
        <v>0</v>
      </c>
      <c r="F43" s="12">
        <v>0</v>
      </c>
      <c r="G43" s="12">
        <v>0</v>
      </c>
      <c r="H43" s="12">
        <v>0</v>
      </c>
      <c r="I43" s="12">
        <v>0</v>
      </c>
      <c r="J43" s="12">
        <v>0</v>
      </c>
      <c r="K43" s="12">
        <v>0</v>
      </c>
      <c r="L43" s="12">
        <v>0</v>
      </c>
      <c r="M43" s="12">
        <v>0</v>
      </c>
      <c r="N43" s="40">
        <v>0</v>
      </c>
      <c r="O43" s="40">
        <v>0</v>
      </c>
      <c r="P43" s="40">
        <v>0</v>
      </c>
      <c r="Q43" s="40">
        <v>0</v>
      </c>
      <c r="R43" s="40">
        <v>0</v>
      </c>
      <c r="S43" s="40">
        <v>0</v>
      </c>
      <c r="T43" s="40">
        <v>0</v>
      </c>
      <c r="U43" s="40">
        <v>0</v>
      </c>
      <c r="V43" s="40">
        <v>0</v>
      </c>
      <c r="W43" s="40">
        <v>0</v>
      </c>
      <c r="X43" s="40">
        <v>0</v>
      </c>
      <c r="Y43" s="40">
        <v>0</v>
      </c>
      <c r="Z43" s="7"/>
      <c r="AA43" s="12">
        <v>0</v>
      </c>
      <c r="AB43" s="12">
        <v>746.6</v>
      </c>
      <c r="AC43" s="12">
        <v>0</v>
      </c>
      <c r="AD43" s="12">
        <v>0</v>
      </c>
      <c r="AE43" s="40">
        <v>0</v>
      </c>
      <c r="AF43" s="41">
        <v>0</v>
      </c>
      <c r="AG43" s="41">
        <v>0</v>
      </c>
    </row>
    <row r="44" spans="1:33" ht="15" customHeight="1" x14ac:dyDescent="0.5">
      <c r="A44" s="36" t="s">
        <v>124</v>
      </c>
      <c r="B44" s="12">
        <v>0</v>
      </c>
      <c r="C44" s="12">
        <v>0</v>
      </c>
      <c r="D44" s="12">
        <v>0</v>
      </c>
      <c r="E44" s="12">
        <v>0</v>
      </c>
      <c r="F44" s="12">
        <v>0</v>
      </c>
      <c r="G44" s="12">
        <v>0</v>
      </c>
      <c r="H44" s="12">
        <v>0</v>
      </c>
      <c r="I44" s="12">
        <v>0</v>
      </c>
      <c r="J44" s="12">
        <v>0</v>
      </c>
      <c r="K44" s="12">
        <v>0</v>
      </c>
      <c r="L44" s="12">
        <v>0</v>
      </c>
      <c r="M44" s="12">
        <v>0</v>
      </c>
      <c r="N44" s="40">
        <v>1389100000</v>
      </c>
      <c r="O44" s="40">
        <v>0</v>
      </c>
      <c r="P44" s="40">
        <v>0</v>
      </c>
      <c r="Q44" s="40">
        <v>0</v>
      </c>
      <c r="R44" s="40">
        <v>0</v>
      </c>
      <c r="S44" s="40">
        <v>0</v>
      </c>
      <c r="T44" s="40">
        <v>0</v>
      </c>
      <c r="U44" s="40">
        <v>0</v>
      </c>
      <c r="V44" s="40">
        <v>0</v>
      </c>
      <c r="W44" s="40">
        <v>0</v>
      </c>
      <c r="X44" s="40">
        <v>0</v>
      </c>
      <c r="Y44" s="40">
        <v>0</v>
      </c>
      <c r="Z44" s="7"/>
      <c r="AA44" s="12">
        <v>0</v>
      </c>
      <c r="AB44" s="12">
        <v>0</v>
      </c>
      <c r="AC44" s="12">
        <v>0</v>
      </c>
      <c r="AD44" s="12">
        <v>0</v>
      </c>
      <c r="AE44" s="40">
        <v>1389100000</v>
      </c>
      <c r="AF44" s="41">
        <v>0</v>
      </c>
      <c r="AG44" s="41">
        <v>0</v>
      </c>
    </row>
    <row r="45" spans="1:33" ht="29.2" customHeight="1" x14ac:dyDescent="0.5">
      <c r="A45" s="36" t="s">
        <v>125</v>
      </c>
      <c r="B45" s="12">
        <v>0</v>
      </c>
      <c r="C45" s="12">
        <v>0</v>
      </c>
      <c r="D45" s="12">
        <v>0</v>
      </c>
      <c r="E45" s="12">
        <v>0</v>
      </c>
      <c r="F45" s="12">
        <v>0</v>
      </c>
      <c r="G45" s="12">
        <v>0</v>
      </c>
      <c r="H45" s="12">
        <v>0</v>
      </c>
      <c r="I45" s="12">
        <v>0</v>
      </c>
      <c r="J45" s="12">
        <v>0</v>
      </c>
      <c r="K45" s="12">
        <v>0</v>
      </c>
      <c r="L45" s="12">
        <v>0</v>
      </c>
      <c r="M45" s="12">
        <v>0</v>
      </c>
      <c r="N45" s="40">
        <v>-265300000</v>
      </c>
      <c r="O45" s="40">
        <v>0</v>
      </c>
      <c r="P45" s="40">
        <v>0</v>
      </c>
      <c r="Q45" s="40">
        <v>0</v>
      </c>
      <c r="R45" s="40">
        <v>0</v>
      </c>
      <c r="S45" s="40">
        <v>0</v>
      </c>
      <c r="T45" s="40">
        <v>0</v>
      </c>
      <c r="U45" s="40">
        <v>0</v>
      </c>
      <c r="V45" s="40">
        <v>0</v>
      </c>
      <c r="W45" s="40">
        <v>0</v>
      </c>
      <c r="X45" s="40">
        <v>0</v>
      </c>
      <c r="Y45" s="40">
        <v>0</v>
      </c>
      <c r="Z45" s="7"/>
      <c r="AA45" s="12">
        <v>0</v>
      </c>
      <c r="AB45" s="12">
        <v>0</v>
      </c>
      <c r="AC45" s="12">
        <v>0</v>
      </c>
      <c r="AD45" s="12">
        <v>0</v>
      </c>
      <c r="AE45" s="40">
        <v>-265300000</v>
      </c>
      <c r="AF45" s="41">
        <v>0</v>
      </c>
      <c r="AG45" s="41">
        <v>0</v>
      </c>
    </row>
    <row r="46" spans="1:33" ht="15" customHeight="1" x14ac:dyDescent="0.5">
      <c r="A46" s="36" t="s">
        <v>126</v>
      </c>
      <c r="B46" s="12">
        <v>0</v>
      </c>
      <c r="C46" s="12">
        <v>0</v>
      </c>
      <c r="D46" s="12">
        <v>0</v>
      </c>
      <c r="E46" s="12">
        <v>0</v>
      </c>
      <c r="F46" s="12">
        <v>0</v>
      </c>
      <c r="G46" s="12">
        <v>0</v>
      </c>
      <c r="H46" s="12">
        <v>0</v>
      </c>
      <c r="I46" s="12">
        <v>0</v>
      </c>
      <c r="J46" s="12">
        <v>0</v>
      </c>
      <c r="K46" s="12">
        <v>0</v>
      </c>
      <c r="L46" s="12">
        <v>0</v>
      </c>
      <c r="M46" s="12">
        <v>0</v>
      </c>
      <c r="N46" s="40">
        <v>202900000</v>
      </c>
      <c r="O46" s="40">
        <v>0</v>
      </c>
      <c r="P46" s="40">
        <v>0</v>
      </c>
      <c r="Q46" s="40">
        <v>0</v>
      </c>
      <c r="R46" s="40">
        <v>0</v>
      </c>
      <c r="S46" s="40">
        <v>0</v>
      </c>
      <c r="T46" s="40">
        <v>0</v>
      </c>
      <c r="U46" s="40">
        <v>0</v>
      </c>
      <c r="V46" s="40">
        <v>0</v>
      </c>
      <c r="W46" s="40">
        <v>0</v>
      </c>
      <c r="X46" s="40">
        <v>0</v>
      </c>
      <c r="Y46" s="40">
        <v>0</v>
      </c>
      <c r="Z46" s="7"/>
      <c r="AA46" s="12">
        <v>0</v>
      </c>
      <c r="AB46" s="12">
        <v>0</v>
      </c>
      <c r="AC46" s="12">
        <v>0</v>
      </c>
      <c r="AD46" s="12">
        <v>0</v>
      </c>
      <c r="AE46" s="40">
        <v>202900000</v>
      </c>
      <c r="AF46" s="41">
        <v>0</v>
      </c>
      <c r="AG46" s="41">
        <v>0</v>
      </c>
    </row>
    <row r="47" spans="1:33" ht="15" customHeight="1" x14ac:dyDescent="0.5">
      <c r="A47" s="36" t="s">
        <v>127</v>
      </c>
      <c r="B47" s="12">
        <v>-0.9</v>
      </c>
      <c r="C47" s="12">
        <v>-2.5</v>
      </c>
      <c r="D47" s="12">
        <v>-1.1000000000000001</v>
      </c>
      <c r="E47" s="12">
        <v>0</v>
      </c>
      <c r="F47" s="12">
        <v>0</v>
      </c>
      <c r="G47" s="12">
        <v>0</v>
      </c>
      <c r="H47" s="12">
        <v>0</v>
      </c>
      <c r="I47" s="12">
        <v>0</v>
      </c>
      <c r="J47" s="12">
        <v>0</v>
      </c>
      <c r="K47" s="12">
        <v>0</v>
      </c>
      <c r="L47" s="12">
        <v>0</v>
      </c>
      <c r="M47" s="12">
        <v>0</v>
      </c>
      <c r="N47" s="40">
        <v>0</v>
      </c>
      <c r="O47" s="40">
        <v>0</v>
      </c>
      <c r="P47" s="40">
        <v>0</v>
      </c>
      <c r="Q47" s="40">
        <v>0</v>
      </c>
      <c r="R47" s="40">
        <v>0</v>
      </c>
      <c r="S47" s="40">
        <v>0</v>
      </c>
      <c r="T47" s="40">
        <v>0</v>
      </c>
      <c r="U47" s="40">
        <v>0</v>
      </c>
      <c r="V47" s="40">
        <v>0</v>
      </c>
      <c r="W47" s="40">
        <v>0</v>
      </c>
      <c r="X47" s="40">
        <v>0</v>
      </c>
      <c r="Y47" s="40">
        <v>0</v>
      </c>
      <c r="Z47" s="7"/>
      <c r="AA47" s="12">
        <v>-2.5</v>
      </c>
      <c r="AB47" s="12">
        <v>-4.5</v>
      </c>
      <c r="AC47" s="12">
        <v>0</v>
      </c>
      <c r="AD47" s="12">
        <v>0</v>
      </c>
      <c r="AE47" s="40">
        <v>0</v>
      </c>
      <c r="AF47" s="41">
        <v>0</v>
      </c>
      <c r="AG47" s="41">
        <v>0</v>
      </c>
    </row>
    <row r="48" spans="1:33" ht="15.9" customHeight="1" x14ac:dyDescent="0.5">
      <c r="A48" s="36" t="s">
        <v>128</v>
      </c>
      <c r="B48" s="12">
        <v>0</v>
      </c>
      <c r="C48" s="12">
        <v>0</v>
      </c>
      <c r="D48" s="12">
        <v>0</v>
      </c>
      <c r="E48" s="12">
        <v>0</v>
      </c>
      <c r="F48" s="12">
        <v>0</v>
      </c>
      <c r="G48" s="12">
        <v>0</v>
      </c>
      <c r="H48" s="12">
        <v>0</v>
      </c>
      <c r="I48" s="12">
        <v>0</v>
      </c>
      <c r="J48" s="12">
        <v>0</v>
      </c>
      <c r="K48" s="12">
        <v>0</v>
      </c>
      <c r="L48" s="12">
        <v>0</v>
      </c>
      <c r="M48" s="12">
        <v>0</v>
      </c>
      <c r="N48" s="40">
        <v>-22700000</v>
      </c>
      <c r="O48" s="40">
        <v>-1000000</v>
      </c>
      <c r="P48" s="40">
        <v>0</v>
      </c>
      <c r="Q48" s="40">
        <v>0</v>
      </c>
      <c r="R48" s="40">
        <v>0</v>
      </c>
      <c r="S48" s="40">
        <v>0</v>
      </c>
      <c r="T48" s="40">
        <v>0</v>
      </c>
      <c r="U48" s="40">
        <v>0</v>
      </c>
      <c r="V48" s="40">
        <v>0</v>
      </c>
      <c r="W48" s="40">
        <v>-100000</v>
      </c>
      <c r="X48" s="40">
        <v>0</v>
      </c>
      <c r="Y48" s="40">
        <v>0</v>
      </c>
      <c r="Z48" s="7"/>
      <c r="AA48" s="12">
        <v>0</v>
      </c>
      <c r="AB48" s="12">
        <v>0</v>
      </c>
      <c r="AC48" s="12">
        <v>0</v>
      </c>
      <c r="AD48" s="12">
        <v>0</v>
      </c>
      <c r="AE48" s="40">
        <v>-23700000</v>
      </c>
      <c r="AF48" s="41">
        <v>0</v>
      </c>
      <c r="AG48" s="41">
        <v>-100000</v>
      </c>
    </row>
    <row r="49" spans="1:33" ht="25.9" customHeight="1" x14ac:dyDescent="0.5">
      <c r="A49" s="36" t="s">
        <v>129</v>
      </c>
      <c r="B49" s="12">
        <v>-241.2</v>
      </c>
      <c r="C49" s="12">
        <v>-41.2</v>
      </c>
      <c r="D49" s="12">
        <v>-44.3</v>
      </c>
      <c r="E49" s="12">
        <v>-25.2</v>
      </c>
      <c r="F49" s="12">
        <v>-25.5</v>
      </c>
      <c r="G49" s="12">
        <v>-22.6</v>
      </c>
      <c r="H49" s="12">
        <v>-19</v>
      </c>
      <c r="I49" s="12">
        <v>-18.3</v>
      </c>
      <c r="J49" s="12">
        <v>-18.899999999999999</v>
      </c>
      <c r="K49" s="12">
        <v>-25.1</v>
      </c>
      <c r="L49" s="12">
        <v>-22.5</v>
      </c>
      <c r="M49" s="12">
        <v>-25.7</v>
      </c>
      <c r="N49" s="40">
        <v>-35800000</v>
      </c>
      <c r="O49" s="40">
        <v>-26900000</v>
      </c>
      <c r="P49" s="40">
        <v>-35500000</v>
      </c>
      <c r="Q49" s="40">
        <v>-26600000</v>
      </c>
      <c r="R49" s="40">
        <v>-36700000</v>
      </c>
      <c r="S49" s="40">
        <v>-24700000</v>
      </c>
      <c r="T49" s="40">
        <v>-29600000</v>
      </c>
      <c r="U49" s="40">
        <v>-28400000</v>
      </c>
      <c r="V49" s="40">
        <v>-34100000</v>
      </c>
      <c r="W49" s="40">
        <v>-32100000</v>
      </c>
      <c r="X49" s="40">
        <v>-34400000</v>
      </c>
      <c r="Y49" s="40">
        <v>-34500000</v>
      </c>
      <c r="Z49" s="7"/>
      <c r="AA49" s="12">
        <v>-87.9</v>
      </c>
      <c r="AB49" s="12">
        <v>-351.9</v>
      </c>
      <c r="AC49" s="12">
        <v>-85.4</v>
      </c>
      <c r="AD49" s="12">
        <v>-92.2</v>
      </c>
      <c r="AE49" s="40">
        <v>-124800000</v>
      </c>
      <c r="AF49" s="41">
        <v>-119400000</v>
      </c>
      <c r="AG49" s="41">
        <v>-135100000</v>
      </c>
    </row>
    <row r="50" spans="1:33" ht="15" customHeight="1" x14ac:dyDescent="0.5">
      <c r="A50" s="36" t="s">
        <v>130</v>
      </c>
      <c r="B50" s="12">
        <v>0.8</v>
      </c>
      <c r="C50" s="12">
        <v>0.2</v>
      </c>
      <c r="D50" s="12">
        <v>8.8000000000000007</v>
      </c>
      <c r="E50" s="12">
        <v>16.399999999999999</v>
      </c>
      <c r="F50" s="12">
        <v>0.9</v>
      </c>
      <c r="G50" s="12">
        <v>1.1000000000000001</v>
      </c>
      <c r="H50" s="12">
        <v>0</v>
      </c>
      <c r="I50" s="12">
        <v>0.2</v>
      </c>
      <c r="J50" s="12">
        <v>0.7</v>
      </c>
      <c r="K50" s="12">
        <v>0.8</v>
      </c>
      <c r="L50" s="12">
        <v>0.1</v>
      </c>
      <c r="M50" s="12">
        <v>0.7</v>
      </c>
      <c r="N50" s="40">
        <v>2900000</v>
      </c>
      <c r="O50" s="40">
        <v>2600000</v>
      </c>
      <c r="P50" s="40">
        <v>1100000</v>
      </c>
      <c r="Q50" s="40">
        <v>300000</v>
      </c>
      <c r="R50" s="40">
        <v>200000</v>
      </c>
      <c r="S50" s="40">
        <v>100000</v>
      </c>
      <c r="T50" s="40">
        <v>100000</v>
      </c>
      <c r="U50" s="40">
        <v>100000</v>
      </c>
      <c r="V50" s="40">
        <v>200000</v>
      </c>
      <c r="W50" s="40">
        <v>1000000</v>
      </c>
      <c r="X50" s="40">
        <v>1200000</v>
      </c>
      <c r="Y50" s="40">
        <v>100000</v>
      </c>
      <c r="Z50" s="7"/>
      <c r="AA50" s="12">
        <v>0.5</v>
      </c>
      <c r="AB50" s="12">
        <v>26.2</v>
      </c>
      <c r="AC50" s="12">
        <v>2.2000000000000002</v>
      </c>
      <c r="AD50" s="12">
        <v>2.2999999999999998</v>
      </c>
      <c r="AE50" s="40">
        <v>6900000</v>
      </c>
      <c r="AF50" s="41">
        <v>500000</v>
      </c>
      <c r="AG50" s="41">
        <v>2500000</v>
      </c>
    </row>
    <row r="51" spans="1:33" ht="15" customHeight="1" x14ac:dyDescent="0.5">
      <c r="A51" s="36" t="s">
        <v>131</v>
      </c>
      <c r="B51" s="12">
        <v>-29.8</v>
      </c>
      <c r="C51" s="12">
        <v>-28.5</v>
      </c>
      <c r="D51" s="12">
        <v>-25.8</v>
      </c>
      <c r="E51" s="12">
        <v>-25</v>
      </c>
      <c r="F51" s="12">
        <v>-26.2</v>
      </c>
      <c r="G51" s="12">
        <v>-24.4</v>
      </c>
      <c r="H51" s="12">
        <v>-21.2</v>
      </c>
      <c r="I51" s="12">
        <v>-21.1</v>
      </c>
      <c r="J51" s="12">
        <v>-21.7</v>
      </c>
      <c r="K51" s="12">
        <v>-21.7</v>
      </c>
      <c r="L51" s="12">
        <v>-21.5</v>
      </c>
      <c r="M51" s="12">
        <v>-24.6</v>
      </c>
      <c r="N51" s="40">
        <v>-24600000</v>
      </c>
      <c r="O51" s="40">
        <v>-26100000</v>
      </c>
      <c r="P51" s="40">
        <v>-28500000</v>
      </c>
      <c r="Q51" s="40">
        <v>-31200000</v>
      </c>
      <c r="R51" s="40">
        <v>-32400000</v>
      </c>
      <c r="S51" s="40">
        <v>-32000000</v>
      </c>
      <c r="T51" s="40">
        <v>-31600000</v>
      </c>
      <c r="U51" s="40">
        <v>-31500000</v>
      </c>
      <c r="V51" s="40">
        <v>-32000000</v>
      </c>
      <c r="W51" s="40">
        <v>-31900000</v>
      </c>
      <c r="X51" s="40">
        <v>-31300000</v>
      </c>
      <c r="Y51" s="40">
        <v>-31400000</v>
      </c>
      <c r="Z51" s="7"/>
      <c r="AA51" s="12">
        <v>-133</v>
      </c>
      <c r="AB51" s="12">
        <v>-109.1</v>
      </c>
      <c r="AC51" s="12">
        <v>-92.9</v>
      </c>
      <c r="AD51" s="12">
        <v>-89.5</v>
      </c>
      <c r="AE51" s="40">
        <v>-110400000</v>
      </c>
      <c r="AF51" s="41">
        <v>-127500000</v>
      </c>
      <c r="AG51" s="41">
        <v>-126600000</v>
      </c>
    </row>
    <row r="52" spans="1:33" ht="15" customHeight="1" x14ac:dyDescent="0.5">
      <c r="A52" s="36" t="s">
        <v>132</v>
      </c>
      <c r="B52" s="12">
        <v>-1</v>
      </c>
      <c r="C52" s="12">
        <v>-1.1000000000000001</v>
      </c>
      <c r="D52" s="12">
        <v>-1.1000000000000001</v>
      </c>
      <c r="E52" s="12">
        <v>-0.3</v>
      </c>
      <c r="F52" s="12">
        <v>0</v>
      </c>
      <c r="G52" s="12">
        <v>0</v>
      </c>
      <c r="H52" s="12">
        <v>0</v>
      </c>
      <c r="I52" s="12">
        <v>0</v>
      </c>
      <c r="J52" s="12">
        <v>0</v>
      </c>
      <c r="K52" s="12">
        <v>0</v>
      </c>
      <c r="L52" s="12">
        <v>0</v>
      </c>
      <c r="M52" s="12">
        <v>0</v>
      </c>
      <c r="N52" s="12">
        <v>0</v>
      </c>
      <c r="O52" s="12">
        <v>0</v>
      </c>
      <c r="P52" s="12">
        <v>0</v>
      </c>
      <c r="Q52" s="12">
        <v>0</v>
      </c>
      <c r="R52" s="12">
        <v>0</v>
      </c>
      <c r="S52" s="12">
        <v>0</v>
      </c>
      <c r="T52" s="12">
        <v>0</v>
      </c>
      <c r="U52" s="12">
        <v>0</v>
      </c>
      <c r="V52" s="12">
        <v>0</v>
      </c>
      <c r="W52" s="12">
        <v>0</v>
      </c>
      <c r="X52" s="12">
        <v>0</v>
      </c>
      <c r="Y52" s="12">
        <v>0</v>
      </c>
      <c r="Z52" s="7"/>
      <c r="AA52" s="12">
        <v>-3.9</v>
      </c>
      <c r="AB52" s="12">
        <v>-3.5</v>
      </c>
      <c r="AC52" s="12">
        <v>0</v>
      </c>
      <c r="AD52" s="12">
        <v>0</v>
      </c>
      <c r="AE52" s="40">
        <v>0</v>
      </c>
      <c r="AF52" s="41">
        <v>0</v>
      </c>
      <c r="AG52" s="41">
        <v>0</v>
      </c>
    </row>
    <row r="53" spans="1:33" ht="15" customHeight="1" x14ac:dyDescent="0.5">
      <c r="A53" s="36" t="s">
        <v>133</v>
      </c>
      <c r="B53" s="12">
        <v>0</v>
      </c>
      <c r="C53" s="12">
        <v>0</v>
      </c>
      <c r="D53" s="12">
        <v>0</v>
      </c>
      <c r="E53" s="12">
        <v>0</v>
      </c>
      <c r="F53" s="12">
        <v>0</v>
      </c>
      <c r="G53" s="12">
        <v>0</v>
      </c>
      <c r="H53" s="12">
        <v>0</v>
      </c>
      <c r="I53" s="12">
        <v>0</v>
      </c>
      <c r="J53" s="12">
        <v>-64</v>
      </c>
      <c r="K53" s="12">
        <v>-75.8</v>
      </c>
      <c r="L53" s="12">
        <v>-37.5</v>
      </c>
      <c r="M53" s="12">
        <v>-220.2</v>
      </c>
      <c r="N53" s="40">
        <v>-431900000</v>
      </c>
      <c r="O53" s="40">
        <v>-150800000</v>
      </c>
      <c r="P53" s="40">
        <v>-181000000</v>
      </c>
      <c r="Q53" s="40">
        <v>-294800000</v>
      </c>
      <c r="R53" s="40">
        <v>-259900000</v>
      </c>
      <c r="S53" s="40">
        <v>-189800000</v>
      </c>
      <c r="T53" s="40">
        <v>-171400000</v>
      </c>
      <c r="U53" s="40">
        <v>-174300000</v>
      </c>
      <c r="V53" s="40">
        <v>-175400000</v>
      </c>
      <c r="W53" s="40">
        <v>-154200000</v>
      </c>
      <c r="X53" s="40">
        <v>-104100000</v>
      </c>
      <c r="Y53" s="40">
        <v>-106200000</v>
      </c>
      <c r="Z53" s="7"/>
      <c r="AA53" s="12">
        <v>0</v>
      </c>
      <c r="AB53" s="12">
        <v>0</v>
      </c>
      <c r="AC53" s="12">
        <v>0</v>
      </c>
      <c r="AD53" s="12">
        <v>-397.5</v>
      </c>
      <c r="AE53" s="40">
        <v>-1058500000</v>
      </c>
      <c r="AF53" s="41">
        <v>-795400000</v>
      </c>
      <c r="AG53" s="41">
        <v>-539900000</v>
      </c>
    </row>
    <row r="54" spans="1:33" ht="15" customHeight="1" x14ac:dyDescent="0.5">
      <c r="A54" s="36" t="s">
        <v>134</v>
      </c>
      <c r="B54" s="12">
        <v>-0.4</v>
      </c>
      <c r="C54" s="12">
        <v>0</v>
      </c>
      <c r="D54" s="12">
        <v>0</v>
      </c>
      <c r="E54" s="12">
        <v>0</v>
      </c>
      <c r="F54" s="12">
        <v>0</v>
      </c>
      <c r="G54" s="12">
        <v>0</v>
      </c>
      <c r="H54" s="12">
        <v>0</v>
      </c>
      <c r="I54" s="12">
        <v>0</v>
      </c>
      <c r="J54" s="12">
        <v>0</v>
      </c>
      <c r="K54" s="12">
        <v>0</v>
      </c>
      <c r="L54" s="12">
        <v>0</v>
      </c>
      <c r="M54" s="12">
        <v>0</v>
      </c>
      <c r="N54" s="12">
        <v>0</v>
      </c>
      <c r="O54" s="12">
        <v>0</v>
      </c>
      <c r="P54" s="12">
        <v>0</v>
      </c>
      <c r="Q54" s="12">
        <v>0</v>
      </c>
      <c r="R54" s="12">
        <v>0</v>
      </c>
      <c r="S54" s="12">
        <v>0</v>
      </c>
      <c r="T54" s="12">
        <v>0</v>
      </c>
      <c r="U54" s="12">
        <v>0</v>
      </c>
      <c r="V54" s="12">
        <v>0</v>
      </c>
      <c r="W54" s="12">
        <v>0</v>
      </c>
      <c r="X54" s="12">
        <v>0</v>
      </c>
      <c r="Y54" s="12">
        <v>0</v>
      </c>
      <c r="Z54" s="7"/>
      <c r="AA54" s="12">
        <v>-2.6</v>
      </c>
      <c r="AB54" s="12">
        <v>-0.4</v>
      </c>
      <c r="AC54" s="12">
        <v>0</v>
      </c>
      <c r="AD54" s="12">
        <v>0</v>
      </c>
      <c r="AE54" s="40">
        <v>0</v>
      </c>
      <c r="AF54" s="41">
        <v>0</v>
      </c>
      <c r="AG54" s="41">
        <v>0</v>
      </c>
    </row>
    <row r="55" spans="1:33" ht="15" customHeight="1" x14ac:dyDescent="0.5">
      <c r="A55" s="36" t="s">
        <v>106</v>
      </c>
      <c r="B55" s="10">
        <v>-0.7</v>
      </c>
      <c r="C55" s="10">
        <v>-0.9</v>
      </c>
      <c r="D55" s="10">
        <v>-0.9</v>
      </c>
      <c r="E55" s="10">
        <v>-0.1</v>
      </c>
      <c r="F55" s="10">
        <v>-0.2</v>
      </c>
      <c r="G55" s="10">
        <v>-0.5</v>
      </c>
      <c r="H55" s="10">
        <v>0.3</v>
      </c>
      <c r="I55" s="10">
        <v>-0.2</v>
      </c>
      <c r="J55" s="10">
        <v>-0.4</v>
      </c>
      <c r="K55" s="10">
        <v>-0.1</v>
      </c>
      <c r="L55" s="10">
        <v>-0.3</v>
      </c>
      <c r="M55" s="10">
        <v>0</v>
      </c>
      <c r="N55" s="10">
        <v>0</v>
      </c>
      <c r="O55" s="10">
        <v>0</v>
      </c>
      <c r="P55" s="10">
        <v>0</v>
      </c>
      <c r="Q55" s="10">
        <v>0</v>
      </c>
      <c r="R55" s="10">
        <v>0</v>
      </c>
      <c r="S55" s="10">
        <v>0</v>
      </c>
      <c r="T55" s="10">
        <v>0</v>
      </c>
      <c r="U55" s="10">
        <v>0</v>
      </c>
      <c r="V55" s="10">
        <v>0</v>
      </c>
      <c r="W55" s="10">
        <v>0</v>
      </c>
      <c r="X55" s="10">
        <v>0</v>
      </c>
      <c r="Y55" s="10">
        <v>0</v>
      </c>
      <c r="Z55" s="7"/>
      <c r="AA55" s="10">
        <v>-2.2999999999999998</v>
      </c>
      <c r="AB55" s="10">
        <v>-2.6</v>
      </c>
      <c r="AC55" s="10">
        <v>-0.6</v>
      </c>
      <c r="AD55" s="10">
        <v>-0.8</v>
      </c>
      <c r="AE55" s="44">
        <v>0</v>
      </c>
      <c r="AF55" s="45">
        <v>0</v>
      </c>
      <c r="AG55" s="45">
        <v>0</v>
      </c>
    </row>
    <row r="56" spans="1:33" ht="15" customHeight="1" x14ac:dyDescent="0.5">
      <c r="A56" s="35" t="s">
        <v>135</v>
      </c>
      <c r="B56" s="15">
        <v>365</v>
      </c>
      <c r="C56" s="15">
        <v>34.4</v>
      </c>
      <c r="D56" s="15">
        <v>-64.400000000000006</v>
      </c>
      <c r="E56" s="15">
        <v>-34.200000000000003</v>
      </c>
      <c r="F56" s="15">
        <f t="shared" ref="F56:X56" si="5">SUM(F43:F55)</f>
        <v>-51</v>
      </c>
      <c r="G56" s="15">
        <f t="shared" si="5"/>
        <v>-46.4</v>
      </c>
      <c r="H56" s="15">
        <f t="shared" si="5"/>
        <v>-39.900000000000006</v>
      </c>
      <c r="I56" s="15">
        <f t="shared" si="5"/>
        <v>-39.400000000000006</v>
      </c>
      <c r="J56" s="15">
        <f t="shared" si="5"/>
        <v>-104.30000000000001</v>
      </c>
      <c r="K56" s="15">
        <f t="shared" si="5"/>
        <v>-121.89999999999999</v>
      </c>
      <c r="L56" s="15">
        <f t="shared" si="5"/>
        <v>-81.7</v>
      </c>
      <c r="M56" s="15">
        <f t="shared" si="5"/>
        <v>-269.8</v>
      </c>
      <c r="N56" s="46">
        <f t="shared" si="5"/>
        <v>814600000</v>
      </c>
      <c r="O56" s="46">
        <f t="shared" si="5"/>
        <v>-202200000</v>
      </c>
      <c r="P56" s="46">
        <f t="shared" si="5"/>
        <v>-243900000</v>
      </c>
      <c r="Q56" s="46">
        <f t="shared" si="5"/>
        <v>-352300000</v>
      </c>
      <c r="R56" s="46">
        <f t="shared" si="5"/>
        <v>-328800000</v>
      </c>
      <c r="S56" s="46">
        <f t="shared" si="5"/>
        <v>-246400000</v>
      </c>
      <c r="T56" s="46">
        <f t="shared" si="5"/>
        <v>-232500000</v>
      </c>
      <c r="U56" s="46">
        <f t="shared" si="5"/>
        <v>-234100000</v>
      </c>
      <c r="V56" s="46">
        <f t="shared" si="5"/>
        <v>-241300000</v>
      </c>
      <c r="W56" s="46">
        <f t="shared" si="5"/>
        <v>-217300000</v>
      </c>
      <c r="X56" s="46">
        <f t="shared" si="5"/>
        <v>-168600000</v>
      </c>
      <c r="Y56" s="46">
        <f t="shared" ref="Y56" si="6">SUM(Y43:Y55)</f>
        <v>-172000000</v>
      </c>
      <c r="Z56" s="7"/>
      <c r="AA56" s="15">
        <v>-231.7</v>
      </c>
      <c r="AB56" s="15">
        <v>300.8</v>
      </c>
      <c r="AC56" s="15">
        <v>-176.7</v>
      </c>
      <c r="AD56" s="15">
        <v>-577.70000000000005</v>
      </c>
      <c r="AE56" s="46">
        <v>16200000</v>
      </c>
      <c r="AF56" s="47">
        <v>-1041800000</v>
      </c>
      <c r="AG56" s="47">
        <v>-799200000</v>
      </c>
    </row>
    <row r="57" spans="1:33" ht="15" customHeight="1" x14ac:dyDescent="0.5">
      <c r="A57" s="36" t="s">
        <v>136</v>
      </c>
      <c r="B57" s="15">
        <v>1.6</v>
      </c>
      <c r="C57" s="15">
        <v>-3</v>
      </c>
      <c r="D57" s="15">
        <v>-0.1</v>
      </c>
      <c r="E57" s="15">
        <v>-1.6</v>
      </c>
      <c r="F57" s="15">
        <v>1</v>
      </c>
      <c r="G57" s="15">
        <v>-0.8</v>
      </c>
      <c r="H57" s="15">
        <v>-1.9</v>
      </c>
      <c r="I57" s="15">
        <v>-1.9</v>
      </c>
      <c r="J57" s="15">
        <v>-2.2000000000000002</v>
      </c>
      <c r="K57" s="15">
        <v>1.6</v>
      </c>
      <c r="L57" s="15">
        <v>1.4</v>
      </c>
      <c r="M57" s="15">
        <v>3.3</v>
      </c>
      <c r="N57" s="46">
        <v>-900000</v>
      </c>
      <c r="O57" s="46">
        <v>500000</v>
      </c>
      <c r="P57" s="46">
        <v>-1100000</v>
      </c>
      <c r="Q57" s="46">
        <v>-1600000</v>
      </c>
      <c r="R57" s="46">
        <v>-1100000</v>
      </c>
      <c r="S57" s="46">
        <v>-5000000</v>
      </c>
      <c r="T57" s="46">
        <v>-6500000</v>
      </c>
      <c r="U57" s="46">
        <v>5400000</v>
      </c>
      <c r="V57" s="46">
        <v>500000</v>
      </c>
      <c r="W57" s="46">
        <v>1200000</v>
      </c>
      <c r="X57" s="46">
        <v>-3600000</v>
      </c>
      <c r="Y57" s="46">
        <v>4300000</v>
      </c>
      <c r="Z57" s="7"/>
      <c r="AA57" s="15">
        <v>2.6</v>
      </c>
      <c r="AB57" s="15">
        <v>-3.1</v>
      </c>
      <c r="AC57" s="15">
        <v>0.2</v>
      </c>
      <c r="AD57" s="15">
        <v>4.0999999999999996</v>
      </c>
      <c r="AE57" s="46">
        <v>-3100000</v>
      </c>
      <c r="AF57" s="47">
        <v>-7200000</v>
      </c>
      <c r="AG57" s="47">
        <v>2400000</v>
      </c>
    </row>
    <row r="58" spans="1:33" ht="15" customHeight="1" x14ac:dyDescent="0.5">
      <c r="A58" s="36" t="s">
        <v>137</v>
      </c>
      <c r="B58" s="11">
        <v>235.3</v>
      </c>
      <c r="C58" s="11">
        <v>-161.19999999999999</v>
      </c>
      <c r="D58" s="11">
        <v>32.1</v>
      </c>
      <c r="E58" s="11">
        <v>-16.899999999999999</v>
      </c>
      <c r="F58" s="11">
        <v>-160.1</v>
      </c>
      <c r="G58" s="11">
        <f>G31+G41+G56+G57</f>
        <v>-15.599999999999977</v>
      </c>
      <c r="H58" s="11">
        <f>H31+H41+H56+H57</f>
        <v>99.600000000000023</v>
      </c>
      <c r="I58" s="11">
        <v>108.1</v>
      </c>
      <c r="J58" s="11">
        <f t="shared" ref="J58:X58" si="7">J31+J41+J56+J57</f>
        <v>-64.900000000000048</v>
      </c>
      <c r="K58" s="11">
        <f t="shared" si="7"/>
        <v>-152.30000000000004</v>
      </c>
      <c r="L58" s="11">
        <f t="shared" si="7"/>
        <v>118.59999999999998</v>
      </c>
      <c r="M58" s="11">
        <f t="shared" si="7"/>
        <v>-137.80000000000001</v>
      </c>
      <c r="N58" s="51">
        <f t="shared" si="7"/>
        <v>530600000</v>
      </c>
      <c r="O58" s="51">
        <f t="shared" si="7"/>
        <v>39800000</v>
      </c>
      <c r="P58" s="51">
        <f t="shared" si="7"/>
        <v>-196400000</v>
      </c>
      <c r="Q58" s="51">
        <f t="shared" si="7"/>
        <v>-155900000</v>
      </c>
      <c r="R58" s="51">
        <f t="shared" si="7"/>
        <v>-87500000</v>
      </c>
      <c r="S58" s="51">
        <f t="shared" si="7"/>
        <v>-93430000</v>
      </c>
      <c r="T58" s="51">
        <f t="shared" si="7"/>
        <v>19942000</v>
      </c>
      <c r="U58" s="51">
        <f t="shared" si="7"/>
        <v>-139200000</v>
      </c>
      <c r="V58" s="51">
        <f t="shared" si="7"/>
        <v>99894000</v>
      </c>
      <c r="W58" s="51">
        <f t="shared" si="7"/>
        <v>177600000</v>
      </c>
      <c r="X58" s="51">
        <f t="shared" si="7"/>
        <v>94000000</v>
      </c>
      <c r="Y58" s="51">
        <f t="shared" ref="Y58" si="8">Y31+Y41+Y56+Y57</f>
        <v>10600000</v>
      </c>
      <c r="Z58" s="7"/>
      <c r="AA58" s="11">
        <v>77.3</v>
      </c>
      <c r="AB58" s="11">
        <v>89.3</v>
      </c>
      <c r="AC58" s="11">
        <v>32</v>
      </c>
      <c r="AD58" s="11">
        <v>-236.4</v>
      </c>
      <c r="AE58" s="51">
        <v>218100000</v>
      </c>
      <c r="AF58" s="52">
        <v>-300188000</v>
      </c>
      <c r="AG58" s="52">
        <v>382100000</v>
      </c>
    </row>
    <row r="59" spans="1:33" ht="15" customHeight="1" x14ac:dyDescent="0.5">
      <c r="A59" s="36" t="s">
        <v>138</v>
      </c>
      <c r="B59" s="10">
        <v>430</v>
      </c>
      <c r="C59" s="10">
        <v>665.3</v>
      </c>
      <c r="D59" s="10">
        <v>504.1</v>
      </c>
      <c r="E59" s="10">
        <v>536.20000000000005</v>
      </c>
      <c r="F59" s="10">
        <f t="shared" ref="F59:M59" si="9">E60</f>
        <v>519.29999999999995</v>
      </c>
      <c r="G59" s="10">
        <f t="shared" si="9"/>
        <v>359.19999999999993</v>
      </c>
      <c r="H59" s="10">
        <f t="shared" si="9"/>
        <v>343.59999999999997</v>
      </c>
      <c r="I59" s="10">
        <f t="shared" si="9"/>
        <v>443.2</v>
      </c>
      <c r="J59" s="10">
        <f t="shared" si="9"/>
        <v>551.29999999999995</v>
      </c>
      <c r="K59" s="10">
        <f t="shared" si="9"/>
        <v>486.39999999999992</v>
      </c>
      <c r="L59" s="10">
        <f t="shared" si="9"/>
        <v>334.09999999999991</v>
      </c>
      <c r="M59" s="10">
        <f t="shared" si="9"/>
        <v>452.69999999999987</v>
      </c>
      <c r="N59" s="44">
        <v>314900000</v>
      </c>
      <c r="O59" s="44">
        <f t="shared" ref="O59:Y59" si="10">N60</f>
        <v>845500000</v>
      </c>
      <c r="P59" s="44">
        <f t="shared" si="10"/>
        <v>885300000</v>
      </c>
      <c r="Q59" s="44">
        <f t="shared" si="10"/>
        <v>688900000</v>
      </c>
      <c r="R59" s="44">
        <f t="shared" si="10"/>
        <v>533000000</v>
      </c>
      <c r="S59" s="44">
        <f t="shared" si="10"/>
        <v>445500000</v>
      </c>
      <c r="T59" s="44">
        <f t="shared" si="10"/>
        <v>352070000</v>
      </c>
      <c r="U59" s="44">
        <f t="shared" si="10"/>
        <v>372012000</v>
      </c>
      <c r="V59" s="45">
        <f t="shared" si="10"/>
        <v>232812000</v>
      </c>
      <c r="W59" s="45">
        <f t="shared" si="10"/>
        <v>332706000</v>
      </c>
      <c r="X59" s="45">
        <f t="shared" si="10"/>
        <v>510306000</v>
      </c>
      <c r="Y59" s="45">
        <f t="shared" si="10"/>
        <v>604306000</v>
      </c>
      <c r="Z59" s="7"/>
      <c r="AA59" s="10">
        <v>352.7</v>
      </c>
      <c r="AB59" s="10">
        <v>430</v>
      </c>
      <c r="AC59" s="10">
        <v>519.29999999999995</v>
      </c>
      <c r="AD59" s="10">
        <v>551.29999999999995</v>
      </c>
      <c r="AE59" s="44">
        <v>314900000</v>
      </c>
      <c r="AF59" s="45">
        <v>533000000</v>
      </c>
      <c r="AG59" s="45">
        <v>232800000</v>
      </c>
    </row>
    <row r="60" spans="1:33" ht="15" customHeight="1" x14ac:dyDescent="0.5">
      <c r="A60" s="35" t="s">
        <v>139</v>
      </c>
      <c r="B60" s="53">
        <v>665.3</v>
      </c>
      <c r="C60" s="53">
        <v>504.1</v>
      </c>
      <c r="D60" s="53">
        <v>536.20000000000005</v>
      </c>
      <c r="E60" s="53">
        <v>519.29999999999995</v>
      </c>
      <c r="F60" s="53">
        <f t="shared" ref="F60:X60" si="11">SUM(F58:F59)</f>
        <v>359.19999999999993</v>
      </c>
      <c r="G60" s="53">
        <f t="shared" si="11"/>
        <v>343.59999999999997</v>
      </c>
      <c r="H60" s="53">
        <f t="shared" si="11"/>
        <v>443.2</v>
      </c>
      <c r="I60" s="53">
        <f t="shared" si="11"/>
        <v>551.29999999999995</v>
      </c>
      <c r="J60" s="53">
        <f t="shared" si="11"/>
        <v>486.39999999999992</v>
      </c>
      <c r="K60" s="53">
        <f t="shared" si="11"/>
        <v>334.09999999999991</v>
      </c>
      <c r="L60" s="53">
        <f t="shared" si="11"/>
        <v>452.69999999999987</v>
      </c>
      <c r="M60" s="53">
        <f t="shared" si="11"/>
        <v>314.89999999999986</v>
      </c>
      <c r="N60" s="54">
        <f t="shared" si="11"/>
        <v>845500000</v>
      </c>
      <c r="O60" s="54">
        <f t="shared" si="11"/>
        <v>885300000</v>
      </c>
      <c r="P60" s="54">
        <f t="shared" si="11"/>
        <v>688900000</v>
      </c>
      <c r="Q60" s="54">
        <f t="shared" si="11"/>
        <v>533000000</v>
      </c>
      <c r="R60" s="54">
        <f t="shared" si="11"/>
        <v>445500000</v>
      </c>
      <c r="S60" s="54">
        <f t="shared" si="11"/>
        <v>352070000</v>
      </c>
      <c r="T60" s="54">
        <f t="shared" si="11"/>
        <v>372012000</v>
      </c>
      <c r="U60" s="54">
        <f t="shared" si="11"/>
        <v>232812000</v>
      </c>
      <c r="V60" s="55">
        <f t="shared" si="11"/>
        <v>332706000</v>
      </c>
      <c r="W60" s="55">
        <f t="shared" si="11"/>
        <v>510306000</v>
      </c>
      <c r="X60" s="55">
        <f t="shared" si="11"/>
        <v>604306000</v>
      </c>
      <c r="Y60" s="55">
        <f t="shared" ref="Y60" si="12">SUM(Y58:Y59)</f>
        <v>614906000</v>
      </c>
      <c r="Z60" s="7"/>
      <c r="AA60" s="53">
        <v>430</v>
      </c>
      <c r="AB60" s="53">
        <v>519.29999999999995</v>
      </c>
      <c r="AC60" s="53">
        <v>551.29999999999995</v>
      </c>
      <c r="AD60" s="53">
        <v>314.89999999999998</v>
      </c>
      <c r="AE60" s="54">
        <v>533000000</v>
      </c>
      <c r="AF60" s="55">
        <v>232812000</v>
      </c>
      <c r="AG60" s="55">
        <v>614900000</v>
      </c>
    </row>
    <row r="61" spans="1:33" ht="6.7" customHeight="1" x14ac:dyDescent="0.5">
      <c r="A61" s="35"/>
      <c r="B61" s="30"/>
      <c r="C61" s="30"/>
      <c r="D61" s="30"/>
      <c r="E61" s="30"/>
      <c r="F61" s="30"/>
      <c r="G61" s="30"/>
      <c r="H61" s="30"/>
      <c r="I61" s="30"/>
      <c r="J61" s="30"/>
      <c r="K61" s="30"/>
      <c r="L61" s="30"/>
      <c r="M61" s="30"/>
      <c r="N61" s="30"/>
      <c r="O61" s="30"/>
      <c r="P61" s="30"/>
      <c r="Q61" s="30"/>
      <c r="R61" s="30"/>
      <c r="S61" s="30"/>
      <c r="T61" s="30"/>
      <c r="U61" s="30"/>
      <c r="V61" s="30"/>
      <c r="W61" s="30"/>
      <c r="X61" s="7"/>
      <c r="Y61" s="7"/>
      <c r="Z61" s="7"/>
      <c r="AA61" s="30"/>
      <c r="AB61" s="30"/>
      <c r="AC61" s="30"/>
      <c r="AD61" s="30"/>
      <c r="AE61" s="30"/>
      <c r="AF61" s="30"/>
      <c r="AG61" s="30"/>
    </row>
    <row r="62" spans="1:33" ht="15" customHeight="1" x14ac:dyDescent="0.5">
      <c r="A62" s="35" t="s">
        <v>140</v>
      </c>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row>
    <row r="63" spans="1:33" ht="15" customHeight="1" x14ac:dyDescent="0.5">
      <c r="A63" s="39" t="s">
        <v>141</v>
      </c>
      <c r="B63" s="17">
        <v>25.5</v>
      </c>
      <c r="C63" s="17">
        <v>18.7</v>
      </c>
      <c r="D63" s="17">
        <v>28.5</v>
      </c>
      <c r="E63" s="17">
        <v>25.8</v>
      </c>
      <c r="F63" s="17">
        <v>39.9</v>
      </c>
      <c r="G63" s="17">
        <v>35.5</v>
      </c>
      <c r="H63" s="17">
        <v>31.6</v>
      </c>
      <c r="I63" s="17">
        <v>37.1</v>
      </c>
      <c r="J63" s="17">
        <v>34.700000000000003</v>
      </c>
      <c r="K63" s="17">
        <v>29.7</v>
      </c>
      <c r="L63" s="17">
        <v>41.5</v>
      </c>
      <c r="M63" s="17">
        <v>39.9</v>
      </c>
      <c r="N63" s="56">
        <v>24000000</v>
      </c>
      <c r="O63" s="56">
        <v>43300000</v>
      </c>
      <c r="P63" s="56">
        <v>43800000</v>
      </c>
      <c r="Q63" s="56">
        <v>16200000</v>
      </c>
      <c r="R63" s="56">
        <v>19700000</v>
      </c>
      <c r="S63" s="56">
        <v>14400000</v>
      </c>
      <c r="T63" s="56">
        <v>18300000</v>
      </c>
      <c r="U63" s="56">
        <v>53400000</v>
      </c>
      <c r="V63" s="56">
        <v>34500000</v>
      </c>
      <c r="W63" s="56">
        <v>33400000</v>
      </c>
      <c r="X63" s="56">
        <v>26200000</v>
      </c>
      <c r="Y63" s="56">
        <v>50600000</v>
      </c>
      <c r="Z63" s="7"/>
      <c r="AA63" s="17">
        <v>44.9</v>
      </c>
      <c r="AB63" s="17">
        <v>98.5</v>
      </c>
      <c r="AC63" s="17">
        <v>144.1</v>
      </c>
      <c r="AD63" s="17">
        <v>145.80000000000001</v>
      </c>
      <c r="AE63" s="57">
        <v>127300000</v>
      </c>
      <c r="AF63" s="57">
        <v>105800000</v>
      </c>
      <c r="AG63" s="57">
        <v>144700000</v>
      </c>
    </row>
    <row r="64" spans="1:33" ht="15" customHeight="1" x14ac:dyDescent="0.5">
      <c r="A64" s="35"/>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row>
    <row r="65" spans="1:33" ht="15" customHeight="1" x14ac:dyDescent="0.5">
      <c r="A65" s="35" t="s">
        <v>142</v>
      </c>
      <c r="B65" s="67"/>
      <c r="C65" s="67"/>
      <c r="D65" s="67"/>
      <c r="E65" s="67"/>
      <c r="F65" s="67"/>
      <c r="G65" s="67"/>
      <c r="H65" s="67"/>
      <c r="I65" s="67"/>
      <c r="J65" s="67"/>
      <c r="K65" s="67"/>
      <c r="L65" s="67"/>
      <c r="M65" s="67"/>
      <c r="N65" s="67"/>
      <c r="O65" s="67"/>
      <c r="P65" s="67"/>
      <c r="Q65" s="67"/>
      <c r="R65" s="67"/>
      <c r="S65" s="67"/>
      <c r="T65" s="67"/>
      <c r="U65" s="67"/>
      <c r="V65" s="67"/>
      <c r="W65" s="67"/>
      <c r="X65" s="71"/>
      <c r="Y65" s="71"/>
      <c r="Z65" s="7"/>
      <c r="AA65" s="85"/>
      <c r="AB65" s="85"/>
      <c r="AC65" s="68"/>
      <c r="AD65" s="68"/>
      <c r="AE65" s="68"/>
      <c r="AF65" s="68"/>
      <c r="AG65" s="68"/>
    </row>
    <row r="66" spans="1:33" ht="15" customHeight="1" x14ac:dyDescent="0.5">
      <c r="A66" s="35" t="s">
        <v>143</v>
      </c>
      <c r="B66" s="8">
        <v>61.8</v>
      </c>
      <c r="C66" s="8">
        <v>111.9</v>
      </c>
      <c r="D66" s="8">
        <v>128</v>
      </c>
      <c r="E66" s="8">
        <v>123.7</v>
      </c>
      <c r="F66" s="8">
        <f t="shared" ref="F66:X66" si="13">F31</f>
        <v>63.199999999999989</v>
      </c>
      <c r="G66" s="8">
        <f t="shared" si="13"/>
        <v>128.79999999999998</v>
      </c>
      <c r="H66" s="8">
        <f t="shared" si="13"/>
        <v>149.70000000000002</v>
      </c>
      <c r="I66" s="8">
        <f t="shared" si="13"/>
        <v>186.79999999999998</v>
      </c>
      <c r="J66" s="8">
        <f t="shared" si="13"/>
        <v>53.299999999999983</v>
      </c>
      <c r="K66" s="8">
        <f t="shared" si="13"/>
        <v>145.89999999999998</v>
      </c>
      <c r="L66" s="8">
        <f t="shared" si="13"/>
        <v>200.89999999999998</v>
      </c>
      <c r="M66" s="8">
        <f t="shared" si="13"/>
        <v>170.7</v>
      </c>
      <c r="N66" s="37">
        <f t="shared" si="13"/>
        <v>115700000</v>
      </c>
      <c r="O66" s="37">
        <f t="shared" si="13"/>
        <v>219900000</v>
      </c>
      <c r="P66" s="37">
        <f t="shared" si="13"/>
        <v>231500000</v>
      </c>
      <c r="Q66" s="37">
        <f t="shared" si="13"/>
        <v>162700000</v>
      </c>
      <c r="R66" s="37">
        <f t="shared" si="13"/>
        <v>141400000</v>
      </c>
      <c r="S66" s="37">
        <f t="shared" si="13"/>
        <v>209870000</v>
      </c>
      <c r="T66" s="37">
        <f t="shared" si="13"/>
        <v>251442000</v>
      </c>
      <c r="U66" s="37">
        <f t="shared" si="13"/>
        <v>194600000</v>
      </c>
      <c r="V66" s="37">
        <f t="shared" si="13"/>
        <v>139894000</v>
      </c>
      <c r="W66" s="37">
        <f t="shared" si="13"/>
        <v>187600000</v>
      </c>
      <c r="X66" s="37">
        <f t="shared" si="13"/>
        <v>255900000</v>
      </c>
      <c r="Y66" s="37">
        <f t="shared" ref="Y66" si="14">Y31</f>
        <v>200300000</v>
      </c>
      <c r="Z66" s="7"/>
      <c r="AA66" s="8">
        <v>330.3</v>
      </c>
      <c r="AB66" s="8">
        <v>425.4</v>
      </c>
      <c r="AC66" s="8">
        <v>528.5</v>
      </c>
      <c r="AD66" s="8">
        <v>570.79999999999995</v>
      </c>
      <c r="AE66" s="37">
        <v>729800000</v>
      </c>
      <c r="AF66" s="38">
        <v>797312000</v>
      </c>
      <c r="AG66" s="38">
        <v>783700000</v>
      </c>
    </row>
    <row r="67" spans="1:33" ht="15" customHeight="1" x14ac:dyDescent="0.5">
      <c r="A67" s="58" t="s">
        <v>144</v>
      </c>
      <c r="B67" s="59">
        <v>0.2</v>
      </c>
      <c r="C67" s="59">
        <v>0.33</v>
      </c>
      <c r="D67" s="59">
        <v>0.36</v>
      </c>
      <c r="E67" s="59">
        <v>0.33</v>
      </c>
      <c r="F67" s="60">
        <f>F66/'P&amp;L'!F6</f>
        <v>0.16390041493775931</v>
      </c>
      <c r="G67" s="60">
        <f>G66/'P&amp;L'!G6</f>
        <v>0.32079701120797005</v>
      </c>
      <c r="H67" s="60">
        <f>H66/'P&amp;L'!H6</f>
        <v>0.34960298925735644</v>
      </c>
      <c r="I67" s="60">
        <f>I66/'P&amp;L'!I6</f>
        <v>0.41883408071748873</v>
      </c>
      <c r="J67" s="60">
        <f>J66/'P&amp;L'!J6</f>
        <v>0.1171428571428571</v>
      </c>
      <c r="K67" s="60">
        <f>K66/'P&amp;L'!K6</f>
        <v>0.31215233204963627</v>
      </c>
      <c r="L67" s="60">
        <f>L66/'P&amp;L'!L6</f>
        <v>0.41218711530570373</v>
      </c>
      <c r="M67" s="60">
        <v>0.33862328902995398</v>
      </c>
      <c r="N67" s="60">
        <f>N66/1000000/'P&amp;L'!N6</f>
        <v>0.22615324472243939</v>
      </c>
      <c r="O67" s="60">
        <f>O66/1000000/'P&amp;L'!O6</f>
        <v>0.41443648699585373</v>
      </c>
      <c r="P67" s="60">
        <f>P66/1000000/'P&amp;L'!P6</f>
        <v>0.42075608869501996</v>
      </c>
      <c r="Q67" s="60">
        <v>0.28770999115826701</v>
      </c>
      <c r="R67" s="60">
        <v>0.25142247510668603</v>
      </c>
      <c r="S67" s="60">
        <v>0.36645713287934301</v>
      </c>
      <c r="T67" s="60">
        <v>0.42545177664974598</v>
      </c>
      <c r="U67" s="60">
        <v>0.32498329993320002</v>
      </c>
      <c r="V67" s="60">
        <v>0.228921616756668</v>
      </c>
      <c r="W67" s="60">
        <f>W66/1000000/'P&amp;L'!W6</f>
        <v>0.30136546184738955</v>
      </c>
      <c r="X67" s="60">
        <f>X66/1000000/'P&amp;L'!X6</f>
        <v>0.40426540284360191</v>
      </c>
      <c r="Y67" s="60">
        <f>Y66/1000000/'P&amp;L'!Y6</f>
        <v>0.31543307086614175</v>
      </c>
      <c r="Z67" s="7"/>
      <c r="AA67" s="59">
        <v>0.3</v>
      </c>
      <c r="AB67" s="59">
        <v>0.31</v>
      </c>
      <c r="AC67" s="60">
        <v>0.31812436044061898</v>
      </c>
      <c r="AD67" s="60">
        <v>0.3</v>
      </c>
      <c r="AE67" s="60">
        <v>0.33819917512396303</v>
      </c>
      <c r="AF67" s="61">
        <v>0.34294464278033499</v>
      </c>
      <c r="AG67" s="61">
        <v>0.31327950111928365</v>
      </c>
    </row>
    <row r="68" spans="1:33" ht="15" customHeight="1" x14ac:dyDescent="0.5">
      <c r="A68" s="35" t="s">
        <v>145</v>
      </c>
      <c r="B68" s="20">
        <v>-9.9</v>
      </c>
      <c r="C68" s="20">
        <v>-9.6999999999999993</v>
      </c>
      <c r="D68" s="20">
        <v>-8</v>
      </c>
      <c r="E68" s="20">
        <v>-35.4</v>
      </c>
      <c r="F68" s="20">
        <v>-29.7</v>
      </c>
      <c r="G68" s="20">
        <v>-33.700000000000003</v>
      </c>
      <c r="H68" s="20">
        <v>-47.2</v>
      </c>
      <c r="I68" s="20">
        <f t="shared" ref="I68:P68" si="15">I33</f>
        <v>-25.5</v>
      </c>
      <c r="J68" s="20">
        <f t="shared" si="15"/>
        <v>-27.8</v>
      </c>
      <c r="K68" s="20">
        <f t="shared" si="15"/>
        <v>-26.1</v>
      </c>
      <c r="L68" s="20">
        <f t="shared" si="15"/>
        <v>-13.9</v>
      </c>
      <c r="M68" s="20">
        <f t="shared" si="15"/>
        <v>-12.3</v>
      </c>
      <c r="N68" s="62">
        <f t="shared" si="15"/>
        <v>-6900000</v>
      </c>
      <c r="O68" s="62">
        <f t="shared" si="15"/>
        <v>-3900000</v>
      </c>
      <c r="P68" s="62">
        <f t="shared" si="15"/>
        <v>-10000000</v>
      </c>
      <c r="Q68" s="62">
        <v>-1300000</v>
      </c>
      <c r="R68" s="62">
        <v>-10700000</v>
      </c>
      <c r="S68" s="62">
        <f t="shared" ref="S68:X68" si="16">S33</f>
        <v>-4000000</v>
      </c>
      <c r="T68" s="62">
        <f t="shared" si="16"/>
        <v>-6200000</v>
      </c>
      <c r="U68" s="62">
        <f t="shared" si="16"/>
        <v>-12900000</v>
      </c>
      <c r="V68" s="62">
        <f t="shared" si="16"/>
        <v>-1900000</v>
      </c>
      <c r="W68" s="62">
        <f t="shared" si="16"/>
        <v>-3000000</v>
      </c>
      <c r="X68" s="62">
        <f t="shared" si="16"/>
        <v>-9400000</v>
      </c>
      <c r="Y68" s="62">
        <f t="shared" ref="Y68" si="17">Y33</f>
        <v>-10000000</v>
      </c>
      <c r="Z68" s="7"/>
      <c r="AA68" s="20">
        <v>-25.3</v>
      </c>
      <c r="AB68" s="20">
        <v>-63</v>
      </c>
      <c r="AC68" s="20">
        <v>-136.1</v>
      </c>
      <c r="AD68" s="20">
        <v>-80.099999999999994</v>
      </c>
      <c r="AE68" s="62">
        <v>-22100000</v>
      </c>
      <c r="AF68" s="63">
        <v>-33800000</v>
      </c>
      <c r="AG68" s="63">
        <v>-24300000</v>
      </c>
    </row>
    <row r="69" spans="1:33" ht="15" customHeight="1" x14ac:dyDescent="0.5">
      <c r="A69" s="35" t="s">
        <v>146</v>
      </c>
      <c r="B69" s="53">
        <v>51.9</v>
      </c>
      <c r="C69" s="53">
        <v>102.2</v>
      </c>
      <c r="D69" s="53">
        <v>120</v>
      </c>
      <c r="E69" s="53">
        <v>88.3</v>
      </c>
      <c r="F69" s="53">
        <f t="shared" ref="F69:X69" si="18">F66+F68</f>
        <v>33.499999999999986</v>
      </c>
      <c r="G69" s="53">
        <f t="shared" si="18"/>
        <v>95.09999999999998</v>
      </c>
      <c r="H69" s="53">
        <f t="shared" si="18"/>
        <v>102.50000000000001</v>
      </c>
      <c r="I69" s="53">
        <f t="shared" si="18"/>
        <v>161.29999999999998</v>
      </c>
      <c r="J69" s="53">
        <f t="shared" si="18"/>
        <v>25.499999999999982</v>
      </c>
      <c r="K69" s="53">
        <f t="shared" si="18"/>
        <v>119.79999999999998</v>
      </c>
      <c r="L69" s="53">
        <f t="shared" si="18"/>
        <v>186.99999999999997</v>
      </c>
      <c r="M69" s="53">
        <f t="shared" si="18"/>
        <v>158.39999999999998</v>
      </c>
      <c r="N69" s="54">
        <f t="shared" si="18"/>
        <v>108800000</v>
      </c>
      <c r="O69" s="54">
        <f t="shared" si="18"/>
        <v>216000000</v>
      </c>
      <c r="P69" s="54">
        <f t="shared" si="18"/>
        <v>221500000</v>
      </c>
      <c r="Q69" s="54">
        <f t="shared" si="18"/>
        <v>161400000</v>
      </c>
      <c r="R69" s="54">
        <f t="shared" si="18"/>
        <v>130700000</v>
      </c>
      <c r="S69" s="54">
        <f t="shared" si="18"/>
        <v>205870000</v>
      </c>
      <c r="T69" s="54">
        <f t="shared" si="18"/>
        <v>245242000</v>
      </c>
      <c r="U69" s="54">
        <f t="shared" si="18"/>
        <v>181700000</v>
      </c>
      <c r="V69" s="54">
        <f t="shared" si="18"/>
        <v>137994000</v>
      </c>
      <c r="W69" s="54">
        <f t="shared" si="18"/>
        <v>184600000</v>
      </c>
      <c r="X69" s="54">
        <f t="shared" si="18"/>
        <v>246500000</v>
      </c>
      <c r="Y69" s="54">
        <f t="shared" ref="Y69" si="19">Y66+Y68</f>
        <v>190300000</v>
      </c>
      <c r="Z69" s="7"/>
      <c r="AA69" s="53">
        <v>305</v>
      </c>
      <c r="AB69" s="53">
        <v>362.4</v>
      </c>
      <c r="AC69" s="53">
        <v>392.4</v>
      </c>
      <c r="AD69" s="53">
        <v>490.7</v>
      </c>
      <c r="AE69" s="54">
        <v>707700000</v>
      </c>
      <c r="AF69" s="55">
        <v>763512000</v>
      </c>
      <c r="AG69" s="55">
        <v>759400000</v>
      </c>
    </row>
    <row r="70" spans="1:33" ht="15" customHeight="1" x14ac:dyDescent="0.5">
      <c r="A70" s="58" t="s">
        <v>147</v>
      </c>
      <c r="B70" s="64">
        <v>0.16</v>
      </c>
      <c r="C70" s="64">
        <v>0.3</v>
      </c>
      <c r="D70" s="64">
        <v>0.33</v>
      </c>
      <c r="E70" s="64">
        <v>0.23</v>
      </c>
      <c r="F70" s="65">
        <f>F69/'P&amp;L'!F6</f>
        <v>8.6877593360995806E-2</v>
      </c>
      <c r="G70" s="65">
        <f>G69/'P&amp;L'!G6</f>
        <v>0.23686176836861764</v>
      </c>
      <c r="H70" s="65">
        <f>H69/'P&amp;L'!H6</f>
        <v>0.2393741242410089</v>
      </c>
      <c r="I70" s="65">
        <f>I69/'P&amp;L'!I6</f>
        <v>0.36165919282511205</v>
      </c>
      <c r="J70" s="65">
        <f>J69/'P&amp;L'!J6</f>
        <v>5.6043956043956004E-2</v>
      </c>
      <c r="K70" s="65">
        <f>K69/'P&amp;L'!K6</f>
        <v>0.25631151048352585</v>
      </c>
      <c r="L70" s="65">
        <f>L69/'P&amp;L'!L6</f>
        <v>0.3836684448091916</v>
      </c>
      <c r="M70" s="65">
        <f>M69/'P&amp;L'!M6</f>
        <v>0.31422336837928977</v>
      </c>
      <c r="N70" s="65">
        <f>N69/1000000/'P&amp;L'!N6</f>
        <v>0.21266614542611414</v>
      </c>
      <c r="O70" s="65">
        <f>O69/1000000/'P&amp;L'!O6</f>
        <v>0.40708631737655482</v>
      </c>
      <c r="P70" s="65">
        <f>P69/1000000/'P&amp;L'!P6</f>
        <v>0.4025808796801163</v>
      </c>
      <c r="Q70" s="65">
        <v>0.28541114058355399</v>
      </c>
      <c r="R70" s="65">
        <v>0.23239687055476499</v>
      </c>
      <c r="S70" s="65">
        <v>0.35947267330190302</v>
      </c>
      <c r="T70" s="65">
        <v>0.41496108291032102</v>
      </c>
      <c r="U70" s="65">
        <v>0.303440213760855</v>
      </c>
      <c r="V70" s="65">
        <v>0.225812469317624</v>
      </c>
      <c r="W70" s="65">
        <f>W69/1000000/'P&amp;L'!W6</f>
        <v>0.29654618473895583</v>
      </c>
      <c r="X70" s="65">
        <f>X69/1000000/'P&amp;L'!X6</f>
        <v>0.38941548183254343</v>
      </c>
      <c r="Y70" s="65">
        <f>Y69/1000000/'P&amp;L'!Y6</f>
        <v>0.29968503937007873</v>
      </c>
      <c r="Z70" s="7"/>
      <c r="AA70" s="64">
        <v>0.28000000000000003</v>
      </c>
      <c r="AB70" s="64">
        <v>0.26</v>
      </c>
      <c r="AC70" s="65">
        <v>0.23620056582194701</v>
      </c>
      <c r="AD70" s="65">
        <v>0.26</v>
      </c>
      <c r="AE70" s="65">
        <v>0.32795773668844702</v>
      </c>
      <c r="AF70" s="66">
        <v>0.32840638307024</v>
      </c>
      <c r="AG70" s="66">
        <f>AG69/2501600000</f>
        <v>0.30356571794051807</v>
      </c>
    </row>
    <row r="71" spans="1:33" ht="15" customHeight="1" x14ac:dyDescent="0.5">
      <c r="A71" s="35" t="s">
        <v>148</v>
      </c>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row>
    <row r="72" spans="1:33" ht="40.9" customHeight="1" x14ac:dyDescent="0.5">
      <c r="A72" s="14" t="s">
        <v>149</v>
      </c>
      <c r="B72" s="17">
        <v>0.6</v>
      </c>
      <c r="C72" s="17">
        <v>1.6</v>
      </c>
      <c r="D72" s="17">
        <v>2.5</v>
      </c>
      <c r="E72" s="17">
        <v>28.2</v>
      </c>
      <c r="F72" s="17">
        <v>7.5</v>
      </c>
      <c r="G72" s="17">
        <v>14.4</v>
      </c>
      <c r="H72" s="17">
        <v>29.2</v>
      </c>
      <c r="I72" s="17">
        <v>13.2</v>
      </c>
      <c r="J72" s="17">
        <v>12.7</v>
      </c>
      <c r="K72" s="17">
        <v>8.1999999999999993</v>
      </c>
      <c r="L72" s="17">
        <v>3</v>
      </c>
      <c r="M72" s="17">
        <v>2</v>
      </c>
      <c r="N72" s="56">
        <v>0</v>
      </c>
      <c r="O72" s="56">
        <v>0</v>
      </c>
      <c r="P72" s="56">
        <v>0</v>
      </c>
      <c r="Q72" s="56">
        <v>0</v>
      </c>
      <c r="R72" s="56">
        <v>0</v>
      </c>
      <c r="S72" s="56">
        <v>0</v>
      </c>
      <c r="T72" s="56">
        <v>0</v>
      </c>
      <c r="U72" s="56">
        <v>0</v>
      </c>
      <c r="V72" s="56">
        <v>0</v>
      </c>
      <c r="W72" s="56">
        <v>0</v>
      </c>
      <c r="X72" s="56">
        <v>0</v>
      </c>
      <c r="Y72" s="56">
        <v>0</v>
      </c>
      <c r="Z72" s="7"/>
      <c r="AA72" s="17">
        <v>0</v>
      </c>
      <c r="AB72" s="17">
        <v>32.9</v>
      </c>
      <c r="AC72" s="17">
        <v>64.3</v>
      </c>
      <c r="AD72" s="17">
        <v>25.9</v>
      </c>
      <c r="AE72" s="56">
        <v>0</v>
      </c>
      <c r="AF72" s="57">
        <v>0</v>
      </c>
      <c r="AG72" s="57">
        <v>0</v>
      </c>
    </row>
    <row r="73" spans="1:33" ht="25.9" customHeight="1" x14ac:dyDescent="0.55000000000000004">
      <c r="A73" s="14" t="s">
        <v>150</v>
      </c>
      <c r="B73" s="56">
        <v>0</v>
      </c>
      <c r="C73" s="56">
        <v>0</v>
      </c>
      <c r="D73" s="56">
        <v>0</v>
      </c>
      <c r="E73" s="56">
        <v>0</v>
      </c>
      <c r="F73" s="56">
        <v>0</v>
      </c>
      <c r="G73" s="56">
        <v>0</v>
      </c>
      <c r="H73" s="56">
        <v>0</v>
      </c>
      <c r="I73" s="56">
        <v>0</v>
      </c>
      <c r="J73" s="17">
        <v>16.2</v>
      </c>
      <c r="K73" s="17">
        <v>4</v>
      </c>
      <c r="L73" s="17">
        <v>4</v>
      </c>
      <c r="M73" s="17">
        <v>4.0999999999999996</v>
      </c>
      <c r="N73" s="56">
        <v>4042019</v>
      </c>
      <c r="O73" s="56">
        <v>4042019</v>
      </c>
      <c r="P73" s="56">
        <v>4062019</v>
      </c>
      <c r="Q73" s="56">
        <v>4062019</v>
      </c>
      <c r="R73" s="56">
        <v>14277046.880000001</v>
      </c>
      <c r="S73" s="56">
        <v>0</v>
      </c>
      <c r="T73" s="56">
        <v>0</v>
      </c>
      <c r="U73" s="56">
        <v>34748855.990000002</v>
      </c>
      <c r="V73" s="56">
        <v>10743339.220000001</v>
      </c>
      <c r="W73" s="56">
        <v>10623476.16</v>
      </c>
      <c r="X73" s="56">
        <v>500000</v>
      </c>
      <c r="Y73" s="56">
        <v>500000</v>
      </c>
      <c r="Z73" s="7"/>
      <c r="AA73" s="17">
        <v>0</v>
      </c>
      <c r="AB73" s="17">
        <v>0</v>
      </c>
      <c r="AC73" s="17">
        <v>0</v>
      </c>
      <c r="AD73" s="17">
        <v>28.3</v>
      </c>
      <c r="AE73" s="56">
        <v>16208076</v>
      </c>
      <c r="AF73" s="57">
        <v>49025902.869999997</v>
      </c>
      <c r="AG73" s="57">
        <v>22400000</v>
      </c>
    </row>
    <row r="74" spans="1:33" ht="22.5" customHeight="1" x14ac:dyDescent="0.5">
      <c r="A74" s="7" t="s">
        <v>151</v>
      </c>
      <c r="B74" s="56">
        <v>0</v>
      </c>
      <c r="C74" s="56">
        <v>0</v>
      </c>
      <c r="D74" s="56">
        <v>0</v>
      </c>
      <c r="E74" s="56">
        <v>0</v>
      </c>
      <c r="F74" s="56">
        <v>0</v>
      </c>
      <c r="G74" s="56">
        <v>0</v>
      </c>
      <c r="H74" s="56">
        <v>0</v>
      </c>
      <c r="I74" s="56">
        <v>0</v>
      </c>
      <c r="J74" s="56">
        <v>0</v>
      </c>
      <c r="K74" s="56">
        <v>0</v>
      </c>
      <c r="L74" s="56">
        <v>0</v>
      </c>
      <c r="M74" s="56">
        <v>0</v>
      </c>
      <c r="N74" s="56">
        <v>12369564.470000001</v>
      </c>
      <c r="O74" s="56">
        <v>1290981</v>
      </c>
      <c r="P74" s="56">
        <v>436411</v>
      </c>
      <c r="Q74" s="56">
        <v>238852</v>
      </c>
      <c r="R74" s="56">
        <v>0</v>
      </c>
      <c r="S74" s="56">
        <v>0</v>
      </c>
      <c r="T74" s="56">
        <v>0</v>
      </c>
      <c r="U74" s="56">
        <v>0</v>
      </c>
      <c r="V74" s="56">
        <v>0</v>
      </c>
      <c r="W74" s="56">
        <v>34000000</v>
      </c>
      <c r="X74" s="56">
        <v>4900000</v>
      </c>
      <c r="Y74" s="56">
        <v>400000</v>
      </c>
      <c r="Z74" s="7"/>
      <c r="AA74" s="17">
        <v>0</v>
      </c>
      <c r="AB74" s="17">
        <v>0</v>
      </c>
      <c r="AC74" s="17">
        <v>0</v>
      </c>
      <c r="AD74" s="17">
        <v>0</v>
      </c>
      <c r="AE74" s="56">
        <v>14335808.470000001</v>
      </c>
      <c r="AF74" s="57">
        <v>0</v>
      </c>
      <c r="AG74" s="57">
        <v>39300000</v>
      </c>
    </row>
    <row r="75" spans="1:33" ht="15.9" customHeight="1" x14ac:dyDescent="0.5">
      <c r="A75" s="7" t="s">
        <v>182</v>
      </c>
      <c r="B75" s="56"/>
      <c r="C75" s="7"/>
      <c r="D75" s="7"/>
      <c r="E75" s="7"/>
      <c r="F75" s="7"/>
      <c r="G75" s="7"/>
      <c r="H75" s="7"/>
      <c r="I75" s="7"/>
      <c r="J75" s="7"/>
      <c r="K75" s="7"/>
      <c r="L75" s="7"/>
      <c r="M75" s="7"/>
      <c r="N75" s="7"/>
      <c r="O75" s="7"/>
      <c r="P75" s="7"/>
      <c r="Q75" s="56">
        <v>32000000</v>
      </c>
      <c r="R75" s="7"/>
      <c r="S75" s="7"/>
      <c r="T75" s="7"/>
      <c r="U75" s="7"/>
      <c r="V75" s="7"/>
      <c r="W75" s="7"/>
      <c r="X75" s="7"/>
      <c r="Y75" s="56">
        <v>28100000</v>
      </c>
      <c r="Z75" s="7"/>
      <c r="AA75" s="7"/>
      <c r="AB75" s="7"/>
      <c r="AC75" s="7"/>
      <c r="AD75" s="7"/>
      <c r="AE75" s="56">
        <v>32000000</v>
      </c>
      <c r="AF75" s="7"/>
      <c r="AG75" s="57">
        <v>28100000</v>
      </c>
    </row>
    <row r="76" spans="1:33" ht="29.2" customHeight="1" x14ac:dyDescent="0.5">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row>
    <row r="77" spans="1:33" ht="39.15" customHeight="1" x14ac:dyDescent="0.5">
      <c r="A77" s="79" t="s">
        <v>178</v>
      </c>
      <c r="B77" s="79"/>
      <c r="C77" s="79"/>
      <c r="D77" s="79"/>
      <c r="E77" s="79"/>
      <c r="F77" s="79"/>
      <c r="G77" s="79"/>
      <c r="H77" s="79"/>
      <c r="I77" s="79"/>
      <c r="J77" s="79"/>
      <c r="K77" s="79"/>
      <c r="L77" s="79"/>
      <c r="M77" s="79"/>
      <c r="N77" s="79"/>
      <c r="O77" s="79"/>
      <c r="P77" s="79"/>
      <c r="Q77" s="79"/>
      <c r="R77" s="79"/>
      <c r="S77" s="79"/>
      <c r="T77" s="79"/>
      <c r="U77" s="79"/>
      <c r="V77" s="79"/>
      <c r="W77" s="79"/>
      <c r="X77" s="79"/>
      <c r="Y77" s="79"/>
      <c r="Z77" s="79"/>
      <c r="AA77" s="14"/>
      <c r="AB77" s="14"/>
      <c r="AC77" s="14"/>
      <c r="AD77" s="14"/>
      <c r="AE77" s="14"/>
      <c r="AF77" s="14"/>
    </row>
    <row r="78" spans="1:33" ht="35.950000000000003" customHeight="1" x14ac:dyDescent="0.5">
      <c r="A78" s="79" t="s">
        <v>152</v>
      </c>
      <c r="B78" s="79"/>
      <c r="C78" s="79"/>
      <c r="D78" s="79"/>
      <c r="E78" s="79"/>
      <c r="F78" s="79"/>
      <c r="G78" s="79"/>
      <c r="H78" s="79"/>
      <c r="I78" s="79"/>
      <c r="J78" s="79"/>
      <c r="K78" s="79"/>
      <c r="L78" s="79"/>
      <c r="M78" s="79"/>
      <c r="N78" s="79"/>
      <c r="O78" s="79"/>
      <c r="P78" s="79"/>
      <c r="Q78" s="79"/>
      <c r="R78" s="79"/>
      <c r="S78" s="79"/>
      <c r="T78" s="79"/>
      <c r="U78" s="79"/>
      <c r="V78" s="79"/>
      <c r="W78" s="79"/>
      <c r="X78" s="79"/>
      <c r="Y78" s="79"/>
      <c r="Z78" s="79"/>
      <c r="AA78" s="14"/>
      <c r="AB78" s="7"/>
      <c r="AC78" s="7"/>
      <c r="AD78" s="7"/>
      <c r="AE78" s="7"/>
      <c r="AF78" s="7"/>
    </row>
    <row r="79" spans="1:33" ht="22.5" customHeight="1" x14ac:dyDescent="0.5">
      <c r="A79" s="79" t="s">
        <v>153</v>
      </c>
      <c r="B79" s="79"/>
      <c r="C79" s="79"/>
      <c r="D79" s="79"/>
      <c r="E79" s="79"/>
      <c r="F79" s="79"/>
      <c r="G79" s="79"/>
      <c r="H79" s="79"/>
      <c r="I79" s="79"/>
      <c r="J79" s="79"/>
      <c r="K79" s="79"/>
      <c r="L79" s="79"/>
      <c r="M79" s="79"/>
      <c r="N79" s="79"/>
      <c r="O79" s="79"/>
      <c r="P79" s="79"/>
      <c r="Q79" s="79"/>
      <c r="R79" s="79"/>
      <c r="S79" s="79"/>
      <c r="T79" s="79"/>
      <c r="U79" s="79"/>
      <c r="V79" s="79"/>
      <c r="W79" s="79"/>
      <c r="X79" s="79"/>
      <c r="Y79" s="79"/>
      <c r="Z79" s="79"/>
      <c r="AA79" s="14"/>
      <c r="AB79" s="7"/>
      <c r="AC79" s="7"/>
      <c r="AD79" s="7"/>
      <c r="AE79" s="7"/>
      <c r="AF79" s="7"/>
    </row>
    <row r="80" spans="1:33" ht="22.5" customHeight="1" x14ac:dyDescent="0.5">
      <c r="A80" s="84" t="s">
        <v>154</v>
      </c>
      <c r="B80" s="84"/>
      <c r="C80" s="84"/>
      <c r="D80" s="84"/>
      <c r="E80" s="84"/>
      <c r="F80" s="7"/>
      <c r="G80" s="7"/>
      <c r="H80" s="7"/>
      <c r="I80" s="7"/>
      <c r="J80" s="7"/>
      <c r="K80" s="7"/>
      <c r="L80" s="7"/>
      <c r="M80" s="7"/>
      <c r="N80" s="7"/>
      <c r="O80" s="7"/>
      <c r="P80" s="7"/>
      <c r="Q80" s="7"/>
      <c r="R80" s="7"/>
      <c r="S80" s="7"/>
      <c r="T80" s="7"/>
      <c r="U80" s="7"/>
      <c r="V80" s="7"/>
      <c r="W80" s="7"/>
      <c r="X80" s="7"/>
      <c r="Y80" s="7"/>
      <c r="Z80" s="7"/>
      <c r="AA80" s="7"/>
      <c r="AB80" s="7"/>
      <c r="AC80" s="7"/>
      <c r="AD80" s="7"/>
      <c r="AE80" s="7"/>
      <c r="AF80" s="7"/>
    </row>
    <row r="81" spans="1:32" ht="22.5" customHeight="1" x14ac:dyDescent="0.5">
      <c r="A81" s="84" t="s">
        <v>155</v>
      </c>
      <c r="B81" s="84"/>
      <c r="C81" s="84"/>
      <c r="D81" s="84"/>
      <c r="E81" s="84"/>
      <c r="F81" s="7"/>
      <c r="G81" s="7"/>
      <c r="H81" s="7"/>
      <c r="I81" s="7"/>
      <c r="J81" s="7"/>
      <c r="K81" s="7"/>
      <c r="L81" s="7"/>
      <c r="M81" s="7"/>
      <c r="N81" s="7"/>
      <c r="O81" s="7"/>
      <c r="P81" s="7"/>
      <c r="Q81" s="7"/>
      <c r="R81" s="7"/>
      <c r="S81" s="7"/>
      <c r="T81" s="7"/>
      <c r="U81" s="7"/>
      <c r="V81" s="7"/>
      <c r="W81" s="7"/>
      <c r="X81" s="7"/>
      <c r="Y81" s="7"/>
      <c r="Z81" s="7"/>
      <c r="AA81" s="7"/>
      <c r="AB81" s="7"/>
      <c r="AC81" s="7"/>
      <c r="AD81" s="7"/>
      <c r="AE81" s="7"/>
      <c r="AF81" s="7"/>
    </row>
    <row r="82" spans="1:32" ht="22.5" customHeight="1" x14ac:dyDescent="0.5">
      <c r="A82" s="82" t="s">
        <v>156</v>
      </c>
      <c r="B82" s="83"/>
      <c r="C82" s="83"/>
      <c r="D82" s="83"/>
      <c r="E82" s="83"/>
      <c r="F82" s="7"/>
      <c r="G82" s="7"/>
      <c r="H82" s="7"/>
      <c r="I82" s="7"/>
      <c r="J82" s="7"/>
      <c r="K82" s="7"/>
      <c r="L82" s="7"/>
      <c r="M82" s="7"/>
      <c r="N82" s="7"/>
      <c r="O82" s="7"/>
      <c r="P82" s="7"/>
      <c r="Q82" s="7"/>
      <c r="R82" s="7"/>
      <c r="S82" s="7"/>
      <c r="T82" s="7"/>
      <c r="U82" s="7"/>
      <c r="V82" s="7"/>
      <c r="W82" s="7"/>
      <c r="X82" s="7"/>
      <c r="Y82" s="7"/>
      <c r="Z82" s="7"/>
      <c r="AA82" s="7"/>
      <c r="AB82" s="7"/>
      <c r="AC82" s="7"/>
      <c r="AD82" s="7"/>
      <c r="AE82" s="7"/>
      <c r="AF82" s="7"/>
    </row>
    <row r="83" spans="1:32" ht="22.5" customHeight="1" x14ac:dyDescent="0.5">
      <c r="A83" s="82" t="s">
        <v>157</v>
      </c>
      <c r="B83" s="83"/>
      <c r="C83" s="83"/>
      <c r="D83" s="83"/>
      <c r="E83" s="83"/>
      <c r="F83" s="7"/>
      <c r="G83" s="7"/>
      <c r="H83" s="7"/>
      <c r="I83" s="7"/>
      <c r="J83" s="7"/>
      <c r="K83" s="7"/>
      <c r="L83" s="7"/>
      <c r="M83" s="7"/>
      <c r="N83" s="7"/>
      <c r="O83" s="7"/>
      <c r="P83" s="7"/>
      <c r="Q83" s="7"/>
      <c r="R83" s="7"/>
      <c r="S83" s="7"/>
      <c r="T83" s="7"/>
      <c r="U83" s="7"/>
      <c r="V83" s="7"/>
      <c r="W83" s="7"/>
      <c r="X83" s="7"/>
      <c r="Y83" s="7"/>
      <c r="Z83" s="7"/>
      <c r="AA83" s="7"/>
      <c r="AB83" s="7"/>
      <c r="AC83" s="7"/>
      <c r="AD83" s="7"/>
      <c r="AE83" s="7"/>
      <c r="AF83" s="7"/>
    </row>
  </sheetData>
  <mergeCells count="10">
    <mergeCell ref="A83:E83"/>
    <mergeCell ref="A81:E81"/>
    <mergeCell ref="A82:E82"/>
    <mergeCell ref="B5:W5"/>
    <mergeCell ref="AA3:AB3"/>
    <mergeCell ref="A80:E80"/>
    <mergeCell ref="A79:Z79"/>
    <mergeCell ref="A78:Z78"/>
    <mergeCell ref="A77:Z77"/>
    <mergeCell ref="AA65:AB65"/>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50"/>
  <sheetViews>
    <sheetView showRuler="0" topLeftCell="A2" workbookViewId="0">
      <selection activeCell="V24" sqref="V24"/>
    </sheetView>
  </sheetViews>
  <sheetFormatPr defaultColWidth="12.71875" defaultRowHeight="12.3" x14ac:dyDescent="0.4"/>
  <cols>
    <col min="1" max="1" width="17.44140625" customWidth="1"/>
    <col min="2" max="19" width="9.77734375" customWidth="1"/>
    <col min="20" max="20" width="8.71875" customWidth="1"/>
  </cols>
  <sheetData>
    <row r="1" spans="1:21" ht="15.9" customHeight="1" x14ac:dyDescent="0.5">
      <c r="A1" s="2" t="s">
        <v>0</v>
      </c>
      <c r="B1" s="7"/>
      <c r="C1" s="7"/>
      <c r="D1" s="7"/>
      <c r="E1" s="7"/>
      <c r="F1" s="7"/>
      <c r="G1" s="7"/>
      <c r="H1" s="7"/>
      <c r="I1" s="7"/>
      <c r="J1" s="7"/>
      <c r="K1" s="7"/>
      <c r="L1" s="7"/>
      <c r="M1" s="7"/>
      <c r="N1" s="7"/>
      <c r="O1" s="7"/>
      <c r="P1" s="7"/>
      <c r="Q1" s="7"/>
      <c r="R1" s="7"/>
      <c r="S1" s="7"/>
    </row>
    <row r="2" spans="1:21" ht="15.9" customHeight="1" x14ac:dyDescent="0.5">
      <c r="A2" s="7"/>
      <c r="B2" s="7"/>
      <c r="C2" s="7"/>
      <c r="D2" s="7"/>
      <c r="E2" s="7"/>
      <c r="F2" s="7"/>
      <c r="G2" s="7"/>
      <c r="H2" s="7"/>
      <c r="I2" s="7"/>
      <c r="J2" s="7"/>
      <c r="K2" s="7"/>
      <c r="L2" s="7"/>
      <c r="M2" s="7"/>
      <c r="N2" s="7"/>
      <c r="O2" s="7"/>
      <c r="P2" s="7"/>
      <c r="Q2" s="7"/>
      <c r="R2" s="7"/>
      <c r="S2" s="7"/>
    </row>
    <row r="3" spans="1:21" ht="15.9" customHeight="1" x14ac:dyDescent="0.45">
      <c r="A3" s="69"/>
      <c r="B3" s="69" t="s">
        <v>158</v>
      </c>
      <c r="C3" s="69" t="s">
        <v>159</v>
      </c>
      <c r="D3" s="69" t="s">
        <v>160</v>
      </c>
      <c r="E3" s="69" t="s">
        <v>161</v>
      </c>
      <c r="F3" s="69" t="s">
        <v>162</v>
      </c>
      <c r="G3" s="69" t="s">
        <v>163</v>
      </c>
      <c r="H3" s="69" t="s">
        <v>164</v>
      </c>
      <c r="I3" s="69" t="s">
        <v>165</v>
      </c>
      <c r="J3" s="69" t="s">
        <v>166</v>
      </c>
      <c r="K3" s="69" t="s">
        <v>167</v>
      </c>
      <c r="L3" s="69" t="s">
        <v>168</v>
      </c>
      <c r="M3" s="69" t="s">
        <v>169</v>
      </c>
      <c r="N3" s="69" t="s">
        <v>170</v>
      </c>
      <c r="O3" s="69" t="s">
        <v>171</v>
      </c>
      <c r="P3" s="69" t="s">
        <v>172</v>
      </c>
      <c r="Q3" s="69" t="s">
        <v>173</v>
      </c>
      <c r="R3" s="69" t="s">
        <v>174</v>
      </c>
      <c r="S3" s="69" t="s">
        <v>175</v>
      </c>
      <c r="T3" s="69" t="s">
        <v>177</v>
      </c>
      <c r="U3" s="69" t="s">
        <v>183</v>
      </c>
    </row>
    <row r="4" spans="1:21" ht="15.9" customHeight="1" x14ac:dyDescent="0.5">
      <c r="A4" s="2" t="s">
        <v>176</v>
      </c>
      <c r="B4" s="70">
        <v>13.15</v>
      </c>
      <c r="C4" s="70">
        <v>13.58</v>
      </c>
      <c r="D4" s="70">
        <v>14</v>
      </c>
      <c r="E4" s="70">
        <v>14.31</v>
      </c>
      <c r="F4" s="70">
        <v>14.59</v>
      </c>
      <c r="G4" s="70">
        <v>14.96</v>
      </c>
      <c r="H4" s="70">
        <v>15.25</v>
      </c>
      <c r="I4" s="70">
        <v>15.48</v>
      </c>
      <c r="J4" s="70">
        <v>15.83</v>
      </c>
      <c r="K4" s="70">
        <v>16.14</v>
      </c>
      <c r="L4" s="70">
        <v>16.489999999999998</v>
      </c>
      <c r="M4" s="70">
        <v>16.79</v>
      </c>
      <c r="N4" s="70">
        <v>17.09</v>
      </c>
      <c r="O4" s="70">
        <v>17.37</v>
      </c>
      <c r="P4" s="70">
        <v>17.55</v>
      </c>
      <c r="Q4" s="70">
        <v>17.77</v>
      </c>
      <c r="R4" s="70">
        <v>17.899999999999999</v>
      </c>
      <c r="S4" s="70">
        <v>18.04</v>
      </c>
      <c r="T4" s="70">
        <v>18.170000000000002</v>
      </c>
      <c r="U4" s="70">
        <v>18.12</v>
      </c>
    </row>
    <row r="5" spans="1:21" ht="15" customHeight="1" x14ac:dyDescent="0.4"/>
    <row r="6" spans="1:21" ht="15" customHeight="1" x14ac:dyDescent="0.4"/>
    <row r="7" spans="1:21" ht="15" customHeight="1" x14ac:dyDescent="0.4"/>
    <row r="8" spans="1:21" ht="15" customHeight="1" x14ac:dyDescent="0.4"/>
    <row r="9" spans="1:21" ht="15" customHeight="1" x14ac:dyDescent="0.4"/>
    <row r="10" spans="1:21" ht="15" customHeight="1" x14ac:dyDescent="0.4"/>
    <row r="11" spans="1:21" ht="15" customHeight="1" x14ac:dyDescent="0.4"/>
    <row r="12" spans="1:21" ht="15" customHeight="1" x14ac:dyDescent="0.4"/>
    <row r="13" spans="1:21" ht="15" customHeight="1" x14ac:dyDescent="0.4"/>
    <row r="14" spans="1:21" ht="15" customHeight="1" x14ac:dyDescent="0.4"/>
    <row r="15" spans="1:21" ht="15" customHeight="1" x14ac:dyDescent="0.4"/>
    <row r="16" spans="1:21" ht="15" customHeight="1" x14ac:dyDescent="0.4"/>
    <row r="17" ht="15" customHeight="1" x14ac:dyDescent="0.4"/>
    <row r="18" ht="15" customHeight="1" x14ac:dyDescent="0.4"/>
    <row r="19" ht="15" customHeight="1" x14ac:dyDescent="0.4"/>
    <row r="20" ht="15" customHeight="1" x14ac:dyDescent="0.4"/>
    <row r="21" ht="15" customHeight="1" x14ac:dyDescent="0.4"/>
    <row r="22" ht="15" customHeight="1" x14ac:dyDescent="0.4"/>
    <row r="23" ht="15" customHeight="1" x14ac:dyDescent="0.4"/>
    <row r="24" ht="15" customHeight="1" x14ac:dyDescent="0.4"/>
    <row r="25" ht="15" customHeight="1" x14ac:dyDescent="0.4"/>
    <row r="26" ht="15" customHeight="1" x14ac:dyDescent="0.4"/>
    <row r="27" ht="15" customHeight="1" x14ac:dyDescent="0.4"/>
    <row r="28" ht="15" customHeight="1" x14ac:dyDescent="0.4"/>
    <row r="29" ht="15" customHeight="1" x14ac:dyDescent="0.4"/>
    <row r="30" ht="15" customHeight="1" x14ac:dyDescent="0.4"/>
    <row r="31" ht="15" customHeight="1" x14ac:dyDescent="0.4"/>
    <row r="32" ht="15" customHeight="1" x14ac:dyDescent="0.4"/>
    <row r="33" ht="15" customHeight="1" x14ac:dyDescent="0.4"/>
    <row r="34" ht="15" customHeight="1" x14ac:dyDescent="0.4"/>
    <row r="35" ht="15" customHeight="1" x14ac:dyDescent="0.4"/>
    <row r="36" ht="15" customHeight="1" x14ac:dyDescent="0.4"/>
    <row r="37" ht="15" customHeight="1" x14ac:dyDescent="0.4"/>
    <row r="38" ht="15" customHeight="1" x14ac:dyDescent="0.4"/>
    <row r="39" ht="15" customHeight="1" x14ac:dyDescent="0.4"/>
    <row r="40" ht="15" customHeight="1" x14ac:dyDescent="0.4"/>
    <row r="41" ht="15" customHeight="1" x14ac:dyDescent="0.4"/>
    <row r="42" ht="15" customHeight="1" x14ac:dyDescent="0.4"/>
    <row r="43" ht="15" customHeight="1" x14ac:dyDescent="0.4"/>
    <row r="44" ht="15" customHeight="1" x14ac:dyDescent="0.4"/>
    <row r="45" ht="15" customHeight="1" x14ac:dyDescent="0.4"/>
    <row r="46" ht="15" customHeight="1" x14ac:dyDescent="0.4"/>
    <row r="47" ht="15" customHeight="1" x14ac:dyDescent="0.4"/>
    <row r="48" ht="15" customHeight="1" x14ac:dyDescent="0.4"/>
    <row r="49" ht="15" customHeight="1" x14ac:dyDescent="0.4"/>
    <row r="50" ht="15" customHeight="1" x14ac:dyDescent="0.4"/>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About Non-GAAP Financials</vt:lpstr>
      <vt:lpstr>P&amp;L</vt:lpstr>
      <vt:lpstr>Balance Sheet</vt:lpstr>
      <vt:lpstr>Cash Flow</vt:lpstr>
      <vt:lpstr>Paying Users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Kim Viali</cp:lastModifiedBy>
  <cp:revision>2</cp:revision>
  <dcterms:created xsi:type="dcterms:W3CDTF">2023-07-25T19:20:38Z</dcterms:created>
  <dcterms:modified xsi:type="dcterms:W3CDTF">2024-02-15T15:02:51Z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